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25_OPRAVA POJÍŽDĚNÝCH PLOCH NA AUTOBUSOVÉM NÁDRAŽÍ KOLÍN\rozpočty20241007\"/>
    </mc:Choice>
  </mc:AlternateContent>
  <bookViews>
    <workbookView xWindow="0" yWindow="0" windowWidth="0" windowHeight="0"/>
  </bookViews>
  <sheets>
    <sheet name="Rekapitulace stavby" sheetId="1" r:id="rId1"/>
    <sheet name="SO 100 - Objekty pozemníc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100 - Objekty pozemníc...'!$C$88:$K$415</definedName>
    <definedName name="_xlnm.Print_Area" localSheetId="1">'SO 100 - Objekty pozemníc...'!$C$76:$K$415</definedName>
    <definedName name="_xlnm.Print_Titles" localSheetId="1">'SO 100 - Objekty pozemníc...'!$88:$88</definedName>
  </definedNames>
  <calcPr/>
</workbook>
</file>

<file path=xl/calcChain.xml><?xml version="1.0" encoding="utf-8"?>
<calcChain xmlns="http://schemas.openxmlformats.org/spreadsheetml/2006/main">
  <c i="1" l="1" r="AY55"/>
  <c i="2" r="J37"/>
  <c r="J36"/>
  <c r="J35"/>
  <c i="1" r="AX55"/>
  <c i="2"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T406"/>
  <c r="R407"/>
  <c r="R406"/>
  <c r="P407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2"/>
  <c r="BH372"/>
  <c r="BG372"/>
  <c r="BF372"/>
  <c r="T372"/>
  <c r="R372"/>
  <c r="P372"/>
  <c r="BI365"/>
  <c r="BH365"/>
  <c r="BG365"/>
  <c r="BF365"/>
  <c r="T365"/>
  <c r="R365"/>
  <c r="P365"/>
  <c r="BI358"/>
  <c r="BH358"/>
  <c r="BG358"/>
  <c r="BF358"/>
  <c r="T358"/>
  <c r="R358"/>
  <c r="P358"/>
  <c r="BI352"/>
  <c r="BH352"/>
  <c r="BG352"/>
  <c r="BF352"/>
  <c r="T352"/>
  <c r="R352"/>
  <c r="P352"/>
  <c r="BI343"/>
  <c r="BH343"/>
  <c r="BG343"/>
  <c r="BF343"/>
  <c r="T343"/>
  <c r="R343"/>
  <c r="P343"/>
  <c r="BI336"/>
  <c r="BH336"/>
  <c r="BG336"/>
  <c r="BF336"/>
  <c r="T336"/>
  <c r="R336"/>
  <c r="P336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09"/>
  <c r="BH109"/>
  <c r="BG109"/>
  <c r="BF109"/>
  <c r="T109"/>
  <c r="R109"/>
  <c r="P109"/>
  <c r="BI105"/>
  <c r="BH105"/>
  <c r="BG105"/>
  <c r="BF105"/>
  <c r="T105"/>
  <c r="R105"/>
  <c r="P105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86"/>
  <c r="J23"/>
  <c r="J21"/>
  <c r="E21"/>
  <c r="J85"/>
  <c r="J20"/>
  <c r="J18"/>
  <c r="E18"/>
  <c r="F55"/>
  <c r="J17"/>
  <c r="J15"/>
  <c r="E15"/>
  <c r="F54"/>
  <c r="J14"/>
  <c r="J12"/>
  <c r="J83"/>
  <c r="E7"/>
  <c r="E79"/>
  <c i="1" r="L50"/>
  <c r="AM50"/>
  <c r="AM49"/>
  <c r="L49"/>
  <c r="AM47"/>
  <c r="L47"/>
  <c r="L45"/>
  <c r="L44"/>
  <c i="2" r="J343"/>
  <c r="J257"/>
  <c r="J218"/>
  <c r="BK147"/>
  <c r="J92"/>
  <c r="J365"/>
  <c r="BK267"/>
  <c r="J209"/>
  <c r="BK164"/>
  <c r="F37"/>
  <c r="J276"/>
  <c r="BK192"/>
  <c r="BK327"/>
  <c r="BK261"/>
  <c r="BK143"/>
  <c r="F36"/>
  <c r="BK407"/>
  <c r="BK384"/>
  <c r="BK352"/>
  <c r="J310"/>
  <c r="BK297"/>
  <c r="J226"/>
  <c r="J201"/>
  <c r="J151"/>
  <c r="BK137"/>
  <c r="J318"/>
  <c r="BK305"/>
  <c r="J261"/>
  <c r="BK241"/>
  <c r="BK183"/>
  <c r="J147"/>
  <c r="J411"/>
  <c r="J315"/>
  <c r="J273"/>
  <c r="J327"/>
  <c r="BK282"/>
  <c r="BK250"/>
  <c r="J197"/>
  <c r="BK140"/>
  <c r="J336"/>
  <c r="BK244"/>
  <c r="J214"/>
  <c r="J124"/>
  <c r="J397"/>
  <c r="J308"/>
  <c r="BK204"/>
  <c r="BK151"/>
  <c r="F35"/>
  <c r="J400"/>
  <c r="J378"/>
  <c r="BK343"/>
  <c r="J305"/>
  <c r="J232"/>
  <c r="BK209"/>
  <c r="J170"/>
  <c r="J143"/>
  <c r="J109"/>
  <c r="BK313"/>
  <c r="BK257"/>
  <c r="J223"/>
  <c r="J176"/>
  <c r="J131"/>
  <c r="BK318"/>
  <c r="J267"/>
  <c r="BK197"/>
  <c r="BK413"/>
  <c r="J279"/>
  <c r="BK220"/>
  <c r="J167"/>
  <c r="BK116"/>
  <c r="J358"/>
  <c r="BK276"/>
  <c r="J247"/>
  <c r="BK167"/>
  <c r="BK131"/>
  <c r="BK400"/>
  <c i="1" r="AS54"/>
  <c i="2" r="BK358"/>
  <c r="BK273"/>
  <c r="J183"/>
  <c r="BK315"/>
  <c r="J220"/>
  <c r="BK320"/>
  <c r="J158"/>
  <c r="J96"/>
  <c r="BK186"/>
  <c r="BK92"/>
  <c r="BK285"/>
  <c r="BK218"/>
  <c r="J128"/>
  <c r="BK378"/>
  <c r="J295"/>
  <c r="BK189"/>
  <c r="BK134"/>
  <c r="BK397"/>
  <c r="J116"/>
  <c r="J282"/>
  <c r="J204"/>
  <c r="J413"/>
  <c r="BK365"/>
  <c r="BK336"/>
  <c r="J320"/>
  <c r="J300"/>
  <c r="BK229"/>
  <c r="J206"/>
  <c r="J173"/>
  <c r="BK124"/>
  <c r="J105"/>
  <c r="BK295"/>
  <c r="BK270"/>
  <c r="J244"/>
  <c r="J192"/>
  <c r="J164"/>
  <c r="BK105"/>
  <c r="BK310"/>
  <c r="BK223"/>
  <c r="BK180"/>
  <c r="BK109"/>
  <c r="J372"/>
  <c r="J270"/>
  <c r="J211"/>
  <c r="BK173"/>
  <c r="J407"/>
  <c r="J403"/>
  <c r="BK372"/>
  <c r="J323"/>
  <c r="BK308"/>
  <c r="BK291"/>
  <c r="BK214"/>
  <c r="J189"/>
  <c r="BK154"/>
  <c r="J120"/>
  <c r="J390"/>
  <c r="J285"/>
  <c r="J254"/>
  <c r="BK232"/>
  <c r="J154"/>
  <c r="BK390"/>
  <c r="J291"/>
  <c r="J229"/>
  <c r="BK201"/>
  <c r="BK120"/>
  <c r="J384"/>
  <c r="J313"/>
  <c r="J241"/>
  <c r="BK176"/>
  <c r="BK128"/>
  <c r="BK403"/>
  <c r="BK254"/>
  <c r="J186"/>
  <c r="BK158"/>
  <c r="J140"/>
  <c r="BK323"/>
  <c r="J297"/>
  <c r="BK279"/>
  <c r="BK247"/>
  <c r="BK206"/>
  <c r="BK170"/>
  <c r="J137"/>
  <c r="BK300"/>
  <c r="BK226"/>
  <c r="BK211"/>
  <c r="J134"/>
  <c r="BK411"/>
  <c r="J352"/>
  <c r="J250"/>
  <c r="J180"/>
  <c r="BK96"/>
  <c r="J34"/>
  <c r="F34"/>
  <c l="1" r="P157"/>
  <c r="T200"/>
  <c r="BK157"/>
  <c r="J157"/>
  <c r="J62"/>
  <c r="P200"/>
  <c r="BK396"/>
  <c r="J396"/>
  <c r="J67"/>
  <c r="BK91"/>
  <c r="J91"/>
  <c r="J61"/>
  <c r="P326"/>
  <c r="R157"/>
  <c r="R200"/>
  <c r="T396"/>
  <c r="T395"/>
  <c r="BK217"/>
  <c r="J217"/>
  <c r="J64"/>
  <c r="BK200"/>
  <c r="J200"/>
  <c r="J63"/>
  <c r="BK410"/>
  <c r="J410"/>
  <c r="J69"/>
  <c r="T157"/>
  <c r="P217"/>
  <c r="P91"/>
  <c r="BK326"/>
  <c r="J326"/>
  <c r="J65"/>
  <c r="R91"/>
  <c r="R326"/>
  <c r="R217"/>
  <c r="P410"/>
  <c r="T91"/>
  <c r="T90"/>
  <c r="T89"/>
  <c r="T326"/>
  <c r="R396"/>
  <c r="R395"/>
  <c r="T410"/>
  <c r="T217"/>
  <c r="P396"/>
  <c r="P395"/>
  <c r="R410"/>
  <c r="BK406"/>
  <c r="J406"/>
  <c r="J68"/>
  <c r="BE403"/>
  <c r="BE407"/>
  <c r="BE400"/>
  <c r="BE411"/>
  <c r="E48"/>
  <c r="F85"/>
  <c r="BE124"/>
  <c r="BE140"/>
  <c r="BE147"/>
  <c r="BE197"/>
  <c r="BE201"/>
  <c r="BE206"/>
  <c r="BE218"/>
  <c r="BE226"/>
  <c r="BE232"/>
  <c r="BE244"/>
  <c r="BE282"/>
  <c r="BE291"/>
  <c r="BE300"/>
  <c r="BE315"/>
  <c r="BE320"/>
  <c r="BE327"/>
  <c r="BE390"/>
  <c i="1" r="BC55"/>
  <c r="AW55"/>
  <c i="2" r="J55"/>
  <c r="F86"/>
  <c r="BE96"/>
  <c r="BE105"/>
  <c r="BE131"/>
  <c r="BE134"/>
  <c r="BE167"/>
  <c r="BE170"/>
  <c r="BE180"/>
  <c r="BE183"/>
  <c r="BE204"/>
  <c r="BE211"/>
  <c r="BE229"/>
  <c r="BE247"/>
  <c r="BE250"/>
  <c r="BE267"/>
  <c r="BE273"/>
  <c r="BE305"/>
  <c i="1" r="BA55"/>
  <c i="2" r="J54"/>
  <c r="BE120"/>
  <c r="BE154"/>
  <c r="BE158"/>
  <c r="BE176"/>
  <c r="BE186"/>
  <c r="BE214"/>
  <c r="BE223"/>
  <c r="BE257"/>
  <c r="BE261"/>
  <c r="BE270"/>
  <c r="BE285"/>
  <c r="BE297"/>
  <c r="BE318"/>
  <c r="BE336"/>
  <c r="J52"/>
  <c r="BE92"/>
  <c r="BE109"/>
  <c r="BE116"/>
  <c r="BE128"/>
  <c r="BE137"/>
  <c r="BE143"/>
  <c r="BE151"/>
  <c r="BE164"/>
  <c r="BE173"/>
  <c r="BE189"/>
  <c r="BE192"/>
  <c r="BE209"/>
  <c r="BE220"/>
  <c r="BE241"/>
  <c r="BE254"/>
  <c r="BE276"/>
  <c r="BE279"/>
  <c r="BE295"/>
  <c r="BE308"/>
  <c r="BE310"/>
  <c r="BE313"/>
  <c r="BE323"/>
  <c r="BE343"/>
  <c r="BE352"/>
  <c r="BE358"/>
  <c r="BE365"/>
  <c r="BE372"/>
  <c r="BE378"/>
  <c r="BE384"/>
  <c r="BE413"/>
  <c i="1" r="BB55"/>
  <c i="2" r="BE397"/>
  <c i="1" r="BD55"/>
  <c r="BC54"/>
  <c r="AY54"/>
  <c r="BB54"/>
  <c r="W31"/>
  <c r="BA54"/>
  <c r="W30"/>
  <c r="BD54"/>
  <c r="W33"/>
  <c i="2" l="1" r="R90"/>
  <c r="R89"/>
  <c r="P90"/>
  <c r="P89"/>
  <c i="1" r="AU55"/>
  <c i="2" r="BK90"/>
  <c r="J90"/>
  <c r="J60"/>
  <c r="BK395"/>
  <c r="J395"/>
  <c r="J66"/>
  <c i="1" r="AU54"/>
  <c r="W32"/>
  <c r="AW54"/>
  <c r="AK30"/>
  <c i="2" r="J33"/>
  <c i="1" r="AV55"/>
  <c r="AT55"/>
  <c r="AX54"/>
  <c i="2" r="F33"/>
  <c i="1" r="AZ55"/>
  <c r="AZ54"/>
  <c r="W29"/>
  <c i="2" l="1" r="BK89"/>
  <c r="J89"/>
  <c r="J59"/>
  <c i="1" r="AV54"/>
  <c r="AK29"/>
  <c i="2" l="1" r="J30"/>
  <c i="1" r="AG55"/>
  <c r="AG54"/>
  <c r="AK26"/>
  <c r="AK35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<sst xmlns="http://schemas.openxmlformats.org/spreadsheetml/2006/main">
  <si>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</si>
  <si>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</si>
  <si>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</si>
  <si>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</si>
  <si>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</si>
  <si>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{a3eeb9c4-3763-4259-b666-b2c197b508e0}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</si>
  <si>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</si>
  <si>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</si>
  <si>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</si>
  <si>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</si>
  <si>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</si>
  <si>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</si>
  <si>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</si>
  <si>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</si>
  <si>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2024_0251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</si>
  <si>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</si>
  <si>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</si>
  <si>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POJÍŽDĚNÝCH PLOCH NA AUTOBUSOVÉM NÁDRAŽÍ KOLÍN</t>
  </si>
  <si>
    <t>KSO:</t>
  </si>
  <si>
    <t/>
  </si>
  <si>
    <t>CC-CZ:</t>
  </si>
  <si>
    <t>Místo:</t>
  </si>
  <si>
    <t xml:space="preserve"> </t>
  </si>
  <si>
    <t>Datum:</t>
  </si>
  <si>
    <t>1. 10. 2024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</si>
  <si>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</si>
  <si>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</si>
  <si>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</si>
  <si>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</si>
  <si>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</si>
  <si>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</si>
  <si>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</si>
  <si>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</si>
  <si>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</si>
  <si>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</si>
  <si>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</si>
  <si>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</si>
  <si>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</si>
  <si>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</si>
  <si>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</si>
  <si>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</si>
  <si>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</si>
  <si>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</si>
  <si>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</si>
  <si>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</si>
  <si>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</si>
  <si>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</si>
  <si>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</si>
  <si>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</si>
  <si>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</si>
  <si>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</si>
  <si>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</si>
  <si>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</si>
  <si>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</si>
  <si>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</si>
  <si>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</si>
  <si>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</si>
  <si>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</si>
  <si>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</si>
  <si>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</si>
  <si>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</si>
  <si>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</si>
  <si>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</si>
  <si>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</si>
  <si>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</si>
  <si>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</si>
  <si>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</si>
  <si>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</si>
  <si>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</si>
  <si>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</si>
  <si>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</si>
  <si>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</si>
  <si>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</si>
  <si>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</si>
  <si>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</si>
  <si>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Objekty pozemních komunikací</t>
  </si>
  <si>
    <t>STA</t>
  </si>
  <si>
    <t>1</t>
  </si>
  <si>
    <t>{5007a70b-82d5-423e-b0ba-6fcd76cb8bf8}</t>
  </si>
  <si>
    <t>2</t>
  </si>
  <si>
    <t>KRYCÍ LIST SOUPISU PRACÍ</t>
  </si>
  <si>
    <t>Objekt:</t>
  </si>
  <si>
    <t>SO 100 - Objekty pozemních komunikací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</si>
  <si>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</si>
  <si>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</si>
  <si>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</si>
  <si>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</si>
  <si>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</si>
  <si>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</si>
  <si>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</si>
  <si>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</si>
  <si>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</si>
  <si>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</si>
  <si>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</si>
  <si>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</si>
  <si>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</si>
  <si>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</si>
  <si>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</si>
  <si>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</si>
  <si>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</si>
  <si>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</si>
  <si>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</si>
  <si>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</si>
  <si>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</si>
  <si>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</si>
  <si>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</si>
  <si>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</si>
  <si>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</si>
  <si>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</si>
  <si>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</si>
  <si>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</si>
  <si>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</si>
  <si>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</si>
  <si>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</si>
  <si>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</si>
  <si>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113106211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</si>
  <si>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</si>
  <si>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m2</t>
  </si>
  <si>
    <t>CS ÚRS 2024 02</t>
  </si>
  <si>
    <t>4</t>
  </si>
  <si>
    <t>141307298</t>
  </si>
  <si>
    <t>Online PSC</t>
  </si>
  <si>
    <t>https://podminky.urs.cz/item/CS_URS_2024_02/113106211</t>
  </si>
  <si>
    <t>VV</t>
  </si>
  <si>
    <t xml:space="preserve">"demolice kamenné dlažby tl.160mm- AN "  113,70</t>
  </si>
  <si>
    <t xml:space="preserve">"95% se zpětně použije  , 5% se odveze k recyklaci do 10km"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</si>
  <si>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</si>
  <si>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</si>
  <si>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-1158590009</t>
  </si>
  <si>
    <t>https://podminky.urs.cz/item/CS_URS_2024_02/113107322</t>
  </si>
  <si>
    <t xml:space="preserve">" demolice podkladní vrstvy stávající ul. Pod Hroby tl.200mm"    16,67</t>
  </si>
  <si>
    <t>"kamenivo z 4,20m2 se odveze na mezideponii a zpětně se použije na stavbě, kamenivo z 12,470m2 se odveze k recyklaci do 10km"</t>
  </si>
  <si>
    <t xml:space="preserve">"demolice podkladní vrstvy stávajícího AN tl.200mm"   8,90</t>
  </si>
  <si>
    <t>"odvoz k recyklaci do 10km"</t>
  </si>
  <si>
    <t xml:space="preserve">"demolice podkladní vrstvy stávajícího AN tl.150mm"  2,00</t>
  </si>
  <si>
    <t>Součet</t>
  </si>
  <si>
    <t>3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</si>
  <si>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</si>
  <si>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</si>
  <si>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1756212103</t>
  </si>
  <si>
    <t>https://podminky.urs.cz/item/CS_URS_2024_02/113107331</t>
  </si>
  <si>
    <t xml:space="preserve">" demolice stmelených podkladních vrstev stávající ul. Pod Hroby tl.130mm"    30,97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</si>
  <si>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</si>
  <si>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</si>
  <si>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1028363944</t>
  </si>
  <si>
    <t>https://podminky.urs.cz/item/CS_URS_2024_02/113107332</t>
  </si>
  <si>
    <t xml:space="preserve">"demolice krytové vrstvy stávajícího AN tl.200mm"   49,64</t>
  </si>
  <si>
    <t xml:space="preserve">" demolice stmelených podkladních vrstev stávajícího AN tl.210mm"    10,79</t>
  </si>
  <si>
    <t>5</t>
  </si>
  <si>
    <t>113154522</t>
  </si>
  <si>
    <t>Frézování živičného podkladu nebo krytu s naložením hmot na dopravní prostředek plochy do 500 m2 pruhu šířky přes 0,5 m, tloušťky vrstvy 40 mm</t>
  </si>
  <si>
    <t>-88462393</t>
  </si>
  <si>
    <t>https://podminky.urs.cz/item/CS_URS_2024_02/113154522</t>
  </si>
  <si>
    <t xml:space="preserve">" demolice obrusné vrstvy stávající ul. Pod Hroby tl.40mm"    110,0</t>
  </si>
  <si>
    <t>6</t>
  </si>
  <si>
    <t>113154525</t>
  </si>
  <si>
    <t>Frézování živičného podkladu nebo krytu s naložením hmot na dopravní prostředek plochy do 500 m2 pruhu šířky přes 0,5 m, tloušťky vrstvy 70 mm</t>
  </si>
  <si>
    <t>-1301598900</t>
  </si>
  <si>
    <t>https://podminky.urs.cz/item/CS_URS_2024_02/113154525</t>
  </si>
  <si>
    <t xml:space="preserve">" demolice obrusné vrstvy stávající ul. Pod Hroby tl.70mm"    76,84</t>
  </si>
  <si>
    <t>7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</si>
  <si>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</si>
  <si>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</si>
  <si>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</si>
  <si>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1610522051</t>
  </si>
  <si>
    <t>https://podminky.urs.cz/item/CS_URS_2024_02/113201112</t>
  </si>
  <si>
    <t xml:space="preserve">" kamenné obruby 250x200mm"   88,00</t>
  </si>
  <si>
    <t xml:space="preserve">"50,03 m  se zpětně použije, 37,97m se odveze k recyklaci do 10km"</t>
  </si>
  <si>
    <t>8</t>
  </si>
  <si>
    <t>122211101</t>
  </si>
  <si>
    <t>Odkopávky a prokopávky ručně zapažené i nezapažené v hornině třídy těžitelnosti I skupiny 3</t>
  </si>
  <si>
    <t>m3</t>
  </si>
  <si>
    <t>150721502</t>
  </si>
  <si>
    <t>https://podminky.urs.cz/item/CS_URS_2024_02/122211101</t>
  </si>
  <si>
    <t xml:space="preserve">"s odvozem na skládku do 20km"  1,68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</si>
  <si>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</si>
  <si>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</si>
  <si>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</si>
  <si>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619137396</t>
  </si>
  <si>
    <t>https://podminky.urs.cz/item/CS_URS_2024_02/162351103</t>
  </si>
  <si>
    <t>"nezpevněné vrstvy do násypu z mezideponie - dle pol. 171152112" 0,84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</si>
  <si>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</si>
  <si>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</si>
  <si>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</si>
  <si>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-967630943</t>
  </si>
  <si>
    <t>https://podminky.urs.cz/item/CS_URS_2024_02/162751117</t>
  </si>
  <si>
    <t xml:space="preserve">"dle pol. 122252203"     1,68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</si>
  <si>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</si>
  <si>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</si>
  <si>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</si>
  <si>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-1996859515</t>
  </si>
  <si>
    <t>https://podminky.urs.cz/item/CS_URS_2024_02/162751119</t>
  </si>
  <si>
    <t xml:space="preserve">"do 20km"  1,68*10</t>
  </si>
  <si>
    <t>167151101</t>
  </si>
  <si>
    <t>Nakládání, skládání a překládání neulehlého výkopku nebo sypaniny strojně nakládání, množství do 100 m3, z horniny třídy těžitelnosti I, skupiny 1 až 3</t>
  </si>
  <si>
    <t>-1537630403</t>
  </si>
  <si>
    <t>https://podminky.urs.cz/item/CS_URS_2024_02/167151101</t>
  </si>
  <si>
    <t>"nezpevněné vrstvy do násypu na mezideponii- dle pol 171152112" 0,84</t>
  </si>
  <si>
    <t>13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</si>
  <si>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</si>
  <si>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</si>
  <si>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574589389</t>
  </si>
  <si>
    <t>https://podminky.urs.cz/item/CS_URS_2024_02/171152112</t>
  </si>
  <si>
    <t>"násyp z nezpevněných podkladních vrstev- zemina se doveze z mezideponie "</t>
  </si>
  <si>
    <t>"dle pol. 113107322 " 4,20*0,20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</si>
  <si>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</si>
  <si>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</si>
  <si>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</si>
  <si>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</si>
  <si>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652422443</t>
  </si>
  <si>
    <t>https://podminky.urs.cz/item/CS_URS_2024_02/171201231</t>
  </si>
  <si>
    <t>"předpoklad 2 t/m3"</t>
  </si>
  <si>
    <t xml:space="preserve">"dle pol. 122252203"     1,68*2,00</t>
  </si>
  <si>
    <t>15</t>
  </si>
  <si>
    <t>171251201</t>
  </si>
  <si>
    <t>Uložení sypaniny na skládky nebo meziskládky bez hutnění s upravením uložené sypaniny do předepsaného tvaru</t>
  </si>
  <si>
    <t>-413774499</t>
  </si>
  <si>
    <t>https://podminky.urs.cz/item/CS_URS_2024_02/171251201</t>
  </si>
  <si>
    <t>16</t>
  </si>
  <si>
    <t>181252305</t>
  </si>
  <si>
    <t>Úprava pláně na stavbách silnic a dálnic strojně na násypech se zhutněním</t>
  </si>
  <si>
    <t>1943813016</t>
  </si>
  <si>
    <t>https://podminky.urs.cz/item/CS_URS_2024_02/181252305</t>
  </si>
  <si>
    <t xml:space="preserve">" na Edef2=45Mpa"  8,40</t>
  </si>
  <si>
    <t>Komunikace pozemní</t>
  </si>
  <si>
    <t>17</t>
  </si>
  <si>
    <t>564861011</t>
  </si>
  <si>
    <t>Podklad ze štěrkodrti ŠD s rozprostřením a zhutněním plochy jednotlivě do 100 m2, po zhutnění tl. 200 mm</t>
  </si>
  <si>
    <t>-2076692075</t>
  </si>
  <si>
    <t>https://podminky.urs.cz/item/CS_URS_2024_02/564861011</t>
  </si>
  <si>
    <t>"ŠDa tl.200mm</t>
  </si>
  <si>
    <t xml:space="preserve">"dlážděný kryt"                        8,90</t>
  </si>
  <si>
    <t xml:space="preserve">"asfaltová vozovka"              11,69</t>
  </si>
  <si>
    <t>18</t>
  </si>
  <si>
    <t>565155101</t>
  </si>
  <si>
    <t>Asfaltový beton vrstva podkladní ACP 16 (obalované kamenivo střednězrnné - OKS) s rozprostřením a zhutněním v pruhu šířky do 1,5 m, po zhutnění tl. 70 mm</t>
  </si>
  <si>
    <t>1034221542</t>
  </si>
  <si>
    <t>https://podminky.urs.cz/item/CS_URS_2024_02/565155101</t>
  </si>
  <si>
    <t xml:space="preserve">"asfaltová vozovka ACP+ 16 tl.70mm"  69,27</t>
  </si>
  <si>
    <t>19</t>
  </si>
  <si>
    <t>567122112</t>
  </si>
  <si>
    <t>Podklad ze směsi stmelené cementem SC bez dilatačních spár, s rozprostřením a zhutněním SC C 8/10 (KSC I), po zhutnění tl. 130 mm</t>
  </si>
  <si>
    <t>1330406115</t>
  </si>
  <si>
    <t>https://podminky.urs.cz/item/CS_URS_2024_02/567122112</t>
  </si>
  <si>
    <t xml:space="preserve">"asfaltová vozovka SC 8/10 tl.130mm"    25,57</t>
  </si>
  <si>
    <t>20</t>
  </si>
  <si>
    <t>567122114</t>
  </si>
  <si>
    <t>Podklad ze směsi stmelené cementem SC bez dilatačních spár, s rozprostřením a zhutněním SC C 8/10 (KSC I), po zhutnění tl. 150 mm</t>
  </si>
  <si>
    <t>-466347738</t>
  </si>
  <si>
    <t>https://podminky.urs.cz/item/CS_URS_2024_02/567122114</t>
  </si>
  <si>
    <t xml:space="preserve">"vozovka s CB krytem SC 8/10 tl.150mm"    2,00</t>
  </si>
  <si>
    <t>567142111</t>
  </si>
  <si>
    <t>Podklad ze směsi stmelené cementem SC bez dilatačních spár, s rozprostřením a zhutněním SC C 8/10 (KSC I), po zhutnění tl. 210 mm</t>
  </si>
  <si>
    <t>1235078208</t>
  </si>
  <si>
    <t>https://podminky.urs.cz/item/CS_URS_2024_02/567142111</t>
  </si>
  <si>
    <t xml:space="preserve">"dlážděný kryt SC 8/10 tl.210mm "  10,79</t>
  </si>
  <si>
    <t>22</t>
  </si>
  <si>
    <t>571901111</t>
  </si>
  <si>
    <t>Posyp podkladu nebo krytu s rozprostřením a zhutněním kamenivem drceným nebo těženým, v množství do 5 kg/m2</t>
  </si>
  <si>
    <t>1126912179</t>
  </si>
  <si>
    <t>https://podminky.urs.cz/item/CS_URS_2024_02/571901111</t>
  </si>
  <si>
    <t>"asfaltová vozovka"</t>
  </si>
  <si>
    <t xml:space="preserve">" na PI  3kg/m2"  69,27</t>
  </si>
  <si>
    <t>23</t>
  </si>
  <si>
    <t>573191111</t>
  </si>
  <si>
    <t>Postřik infiltrační kationaktivní emulzí v množství 1,00 kg/m2</t>
  </si>
  <si>
    <t>-1257964010</t>
  </si>
  <si>
    <t>https://podminky.urs.cz/item/CS_URS_2024_02/573191111</t>
  </si>
  <si>
    <t xml:space="preserve">"asfaltová vozovka  PI-E 0,60kg/m2"  69,27</t>
  </si>
  <si>
    <t>24</t>
  </si>
  <si>
    <t>573231106</t>
  </si>
  <si>
    <t>Postřik spojovací PS bez posypu kamenivem ze silniční emulze, v množství 0,30 kg/m2</t>
  </si>
  <si>
    <t>-1581301072</t>
  </si>
  <si>
    <t>https://podminky.urs.cz/item/CS_URS_2024_02/573231106</t>
  </si>
  <si>
    <t xml:space="preserve">"asfaltová vozovka  PS-E 0,30kg/m2"  101,49</t>
  </si>
  <si>
    <t>25</t>
  </si>
  <si>
    <t>577134111</t>
  </si>
  <si>
    <t>Asfaltový beton vrstva obrusná ACO 11 (ABS) s rozprostřením a se zhutněním z nemodifikovaného asfaltu v pruhu šířky do 3 m tř. I (ACO 11+), po zhutnění tl. 40 mm</t>
  </si>
  <si>
    <t>1697301360</t>
  </si>
  <si>
    <t>https://podminky.urs.cz/item/CS_URS_2024_02/577134111</t>
  </si>
  <si>
    <t xml:space="preserve">"asfaltová vozovka ACO 11 tl.40mm"  101,49</t>
  </si>
  <si>
    <t>26</t>
  </si>
  <si>
    <t>581131211</t>
  </si>
  <si>
    <t>Kryt cementobetonový silničních komunikací skupiny CB II tl. 200 mm</t>
  </si>
  <si>
    <t>377282198</t>
  </si>
  <si>
    <t>https://podminky.urs.cz/item/CS_URS_2024_02/581131211</t>
  </si>
  <si>
    <t xml:space="preserve">"vozovka s CB krytem SC 8/10 tl.150mm"    49,64</t>
  </si>
  <si>
    <t>27</t>
  </si>
  <si>
    <t>591141111R</t>
  </si>
  <si>
    <t>Kladení dlažby z kostek s provedením lože do tl. 40 mm, s vyplněním spár z komponentní cementové malty , s dvojím beraněním a se smetením přebytečného materiálu na krajnici velkých z kamene, do lože z cementové malty</t>
  </si>
  <si>
    <t>76405168</t>
  </si>
  <si>
    <t>"dlážděný kryt "</t>
  </si>
  <si>
    <t>"spáry a lože tl.40mm z komponentní cemmentové malty M50XF4"</t>
  </si>
  <si>
    <t xml:space="preserve">"95% dlažby bude z původní vybourané, 5% dlažba nová"  </t>
  </si>
  <si>
    <t>113,70</t>
  </si>
  <si>
    <t>28</t>
  </si>
  <si>
    <t>M</t>
  </si>
  <si>
    <t>58381008</t>
  </si>
  <si>
    <t>kostka štípaná dlažební žula velká 15/17</t>
  </si>
  <si>
    <t>472086432</t>
  </si>
  <si>
    <t>113,70*0,05</t>
  </si>
  <si>
    <t>5,685*1,01 'Přepočtené koeficientem množství</t>
  </si>
  <si>
    <t>Trubní vedení</t>
  </si>
  <si>
    <t>29</t>
  </si>
  <si>
    <t>895941322</t>
  </si>
  <si>
    <t>Osazení vpusti uliční z betonových dílců DN 450 skruž středová 295 mm</t>
  </si>
  <si>
    <t>kus</t>
  </si>
  <si>
    <t>299424871</t>
  </si>
  <si>
    <t>https://podminky.urs.cz/item/CS_URS_2024_02/895941322</t>
  </si>
  <si>
    <t xml:space="preserve">"skruž středová k  vpusti ŠŽ "  1,00</t>
  </si>
  <si>
    <t>30</t>
  </si>
  <si>
    <t>59223862</t>
  </si>
  <si>
    <t>skruž betonová středová pro uliční vpusť 450x295x50mm</t>
  </si>
  <si>
    <t>1413642984</t>
  </si>
  <si>
    <t xml:space="preserve">"spodní část vpusti u ŠŽ"   1,00</t>
  </si>
  <si>
    <t>31</t>
  </si>
  <si>
    <t>895941341</t>
  </si>
  <si>
    <t>Osazení vpusti uliční z betonových dílců DN 500 dno s výtokem</t>
  </si>
  <si>
    <t>-1936163218</t>
  </si>
  <si>
    <t>https://podminky.urs.cz/item/CS_URS_2024_02/895941341</t>
  </si>
  <si>
    <t xml:space="preserve">"dno  vpusti u ŠŽ"    1,00</t>
  </si>
  <si>
    <t>32</t>
  </si>
  <si>
    <t>59224472</t>
  </si>
  <si>
    <t>vpusť uliční DN 500 kaliště s odtokem 150mm 500/245x65mm</t>
  </si>
  <si>
    <t>260168867</t>
  </si>
  <si>
    <t>1,00</t>
  </si>
  <si>
    <t>33</t>
  </si>
  <si>
    <t>899133211</t>
  </si>
  <si>
    <t>Výměna (výšková úprava) vtokové mříže uliční vpusti na betonové skruži s použitím betonových vyrovnávacích prvků</t>
  </si>
  <si>
    <t>1547093327</t>
  </si>
  <si>
    <t>https://podminky.urs.cz/item/CS_URS_2024_02/899133211</t>
  </si>
  <si>
    <t>5,00</t>
  </si>
  <si>
    <t>34</t>
  </si>
  <si>
    <t>96687R</t>
  </si>
  <si>
    <t>Vybourání uliční vpustí kompletní</t>
  </si>
  <si>
    <t>-872846111</t>
  </si>
  <si>
    <t>"s odvozem k recyklaci"</t>
  </si>
  <si>
    <t>Ostatní konstrukce a práce, bourání</t>
  </si>
  <si>
    <t>35</t>
  </si>
  <si>
    <t>912000001</t>
  </si>
  <si>
    <t xml:space="preserve">Demontáž a zpětná montáž obrubníkových odrazek </t>
  </si>
  <si>
    <t>702224949</t>
  </si>
  <si>
    <t xml:space="preserve">"demontáž, uložení v mnístě stavby a zpětná montáž"  5,00</t>
  </si>
  <si>
    <t>36</t>
  </si>
  <si>
    <t>915121111</t>
  </si>
  <si>
    <t>Vodorovné dopravní značení stříkané barvou vodící čára bílá šířky 250 mm souvislá základní</t>
  </si>
  <si>
    <t>816101245</t>
  </si>
  <si>
    <t>https://podminky.urs.cz/item/CS_URS_2024_02/915121111</t>
  </si>
  <si>
    <t xml:space="preserve">"V4 tl.250mm "  62,00</t>
  </si>
  <si>
    <t>37</t>
  </si>
  <si>
    <t>915221111</t>
  </si>
  <si>
    <t>Vodorovné dopravní značení stříkaným plastem vodící čára bílá šířky 250 mm souvislá základní</t>
  </si>
  <si>
    <t>613555656</t>
  </si>
  <si>
    <t>https://podminky.urs.cz/item/CS_URS_2024_02/915221111</t>
  </si>
  <si>
    <t>38</t>
  </si>
  <si>
    <t>915321115</t>
  </si>
  <si>
    <t>Vodorovné značení předformovaným termoplastem vodící pás pro slabozraké z 6 proužků</t>
  </si>
  <si>
    <t>-218237442</t>
  </si>
  <si>
    <t>https://podminky.urs.cz/item/CS_URS_2024_02/915321115</t>
  </si>
  <si>
    <t xml:space="preserve">"obnova vodícího pásu "  8,00</t>
  </si>
  <si>
    <t>39</t>
  </si>
  <si>
    <t>915611111</t>
  </si>
  <si>
    <t>Předznačení pro vodorovné značení stříkané barvou nebo prováděné z nátěrových hmot liniové dělicí čáry, vodicí proužky</t>
  </si>
  <si>
    <t>934818464</t>
  </si>
  <si>
    <t>https://podminky.urs.cz/item/CS_URS_2024_02/915611111</t>
  </si>
  <si>
    <t>40</t>
  </si>
  <si>
    <t>916241113</t>
  </si>
  <si>
    <t>Osazení obrubníku kamenného se zřízením lože, s vyplněním a zatřením spár cementovou maltou ležatého s boční opěrou z betonu prostého, do lože z betonu prostého</t>
  </si>
  <si>
    <t>-1027463414</t>
  </si>
  <si>
    <t>https://podminky.urs.cz/item/CS_URS_2024_02/916241113</t>
  </si>
  <si>
    <t xml:space="preserve">"75%  obrubníků  budou  původní vybourané, 25% nové , obloukové obruby nové" "  </t>
  </si>
  <si>
    <t xml:space="preserve">"přímé původní "          69,70*0,75</t>
  </si>
  <si>
    <t xml:space="preserve">"přímé nové "                  69,70*0,25</t>
  </si>
  <si>
    <t xml:space="preserve">"obloukový nový "          2,00  </t>
  </si>
  <si>
    <t xml:space="preserve">"nájezdový původní "   9,00*0,75 </t>
  </si>
  <si>
    <t xml:space="preserve">"nájezdový nový "         9,00*0,25</t>
  </si>
  <si>
    <t>41</t>
  </si>
  <si>
    <t>58380004</t>
  </si>
  <si>
    <t>obrubník kamenný žulový přímý 1000x250x200mm</t>
  </si>
  <si>
    <t>574174341</t>
  </si>
  <si>
    <t>17,43</t>
  </si>
  <si>
    <t>17,43*1,02 'Přepočtené koeficientem množství</t>
  </si>
  <si>
    <t>42</t>
  </si>
  <si>
    <t>58380004R</t>
  </si>
  <si>
    <t xml:space="preserve">obrubník kamenný žulový přímý  nájezdový 1000x250x200mm</t>
  </si>
  <si>
    <t>-2092440998</t>
  </si>
  <si>
    <t>2,25</t>
  </si>
  <si>
    <t>2,25*1,02 'Přepočtené koeficientem množství</t>
  </si>
  <si>
    <t>43</t>
  </si>
  <si>
    <t>58380414</t>
  </si>
  <si>
    <t>obrubník kamenný žulový obloukový R 0,5-1m 250x200mm</t>
  </si>
  <si>
    <t>-377001164</t>
  </si>
  <si>
    <t xml:space="preserve">" R=0,60m "   2,00</t>
  </si>
  <si>
    <t>2*1,02 'Přepočtené koeficientem množství</t>
  </si>
  <si>
    <t>44</t>
  </si>
  <si>
    <t>919111223R</t>
  </si>
  <si>
    <t>Řezání dilatačních spár v čerstvém cementobetonovém krytu vytvoření komůrky pro těsnící zálivku šířky 12 mm, hloubky 30 mm</t>
  </si>
  <si>
    <t>-503210480</t>
  </si>
  <si>
    <t xml:space="preserve">"frézování komůrky pro smršťovací spáru"            4,00</t>
  </si>
  <si>
    <t xml:space="preserve">"frézování komůrky pro opravu trhlin"                   25,80</t>
  </si>
  <si>
    <t>45</t>
  </si>
  <si>
    <t>919112232</t>
  </si>
  <si>
    <t>Řezání dilatačních spár v živičném krytu vytvoření komůrky pro těsnící zálivku šířky 20 mm, hloubky 30 mm</t>
  </si>
  <si>
    <t>1949670877</t>
  </si>
  <si>
    <t>https://podminky.urs.cz/item/CS_URS_2024_02/919112232</t>
  </si>
  <si>
    <t xml:space="preserve">"dilatační spára v novém CB krytu "      40,17</t>
  </si>
  <si>
    <t>46</t>
  </si>
  <si>
    <t>919121122R</t>
  </si>
  <si>
    <t>Těsnění spár zálivkou za studena pro komůrky š 12 mm hl 30 mm s těsnicím profilem 16mm</t>
  </si>
  <si>
    <t>1230315496</t>
  </si>
  <si>
    <t>47</t>
  </si>
  <si>
    <t>919121131</t>
  </si>
  <si>
    <t>Utěsnění dilatačních spár zálivkou za studena v cementobetonovém nebo živičném krytu včetně adhezního nátěru s těsnicím profilem pod zálivkou, pro komůrky šířky 20 mm, hloubky 30 mm</t>
  </si>
  <si>
    <t>-363891704</t>
  </si>
  <si>
    <t>https://podminky.urs.cz/item/CS_URS_2024_02/919121131</t>
  </si>
  <si>
    <t xml:space="preserve">"dilatační spára v novém CB krytu "           40,17</t>
  </si>
  <si>
    <t xml:space="preserve">"dilatační spára ve stávajícímCB krytu "   44,70</t>
  </si>
  <si>
    <t xml:space="preserve">"u štěrbinového žlabu "                                 14,60</t>
  </si>
  <si>
    <t>48</t>
  </si>
  <si>
    <t>919716111</t>
  </si>
  <si>
    <t>Ocelová výztuž cementobetonového krytu ze svařovaných sítí hmotnosti do 7,5 kg/m2</t>
  </si>
  <si>
    <t>-1270630945</t>
  </si>
  <si>
    <t>https://podminky.urs.cz/item/CS_URS_2024_02/919716111</t>
  </si>
  <si>
    <t xml:space="preserve">"svařovaná sítˇdo CB krytu 100/100/8"   12,00*0,0079</t>
  </si>
  <si>
    <t>49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</si>
  <si>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</si>
  <si>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</si>
  <si>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1097362444</t>
  </si>
  <si>
    <t>https://podminky.urs.cz/item/CS_URS_2024_02/919732211</t>
  </si>
  <si>
    <t>116,34+112,20</t>
  </si>
  <si>
    <t>50</t>
  </si>
  <si>
    <t>919735111</t>
  </si>
  <si>
    <t>Řezání stávajícího živičného krytu nebo podkladu hloubky do 50 mm</t>
  </si>
  <si>
    <t>-485086949</t>
  </si>
  <si>
    <t>https://podminky.urs.cz/item/CS_URS_2024_02/919735111</t>
  </si>
  <si>
    <t xml:space="preserve">" demolice obrusné vrstvy stávající ul. Pod Hroby tl.40mm"    124,30</t>
  </si>
  <si>
    <t>51</t>
  </si>
  <si>
    <t>919735112</t>
  </si>
  <si>
    <t>Řezání stávajícího živičného krytu nebo podkladu hloubky přes 50 do 100 mm</t>
  </si>
  <si>
    <t>-383121819</t>
  </si>
  <si>
    <t>https://podminky.urs.cz/item/CS_URS_2024_02/919735112</t>
  </si>
  <si>
    <t xml:space="preserve">" demolice podkladní vrstvy stávající ul. Pod Hroby tl.70mm"    120,30</t>
  </si>
  <si>
    <t>52</t>
  </si>
  <si>
    <t>919735122</t>
  </si>
  <si>
    <t>Řezání stávajícího betonového krytu nebo podkladu hloubky přes 50 do 100 mm</t>
  </si>
  <si>
    <t>604428256</t>
  </si>
  <si>
    <t>https://podminky.urs.cz/item/CS_URS_2024_02/919735122</t>
  </si>
  <si>
    <t xml:space="preserve">"smršťovací spára"  4,00</t>
  </si>
  <si>
    <t>53</t>
  </si>
  <si>
    <t>919735124</t>
  </si>
  <si>
    <t>Řezání stávajícího betonového krytu nebo podkladu hloubky přes 150 do 200 mm</t>
  </si>
  <si>
    <t>413255935</t>
  </si>
  <si>
    <t>https://podminky.urs.cz/item/CS_URS_2024_02/919735124</t>
  </si>
  <si>
    <t xml:space="preserve">"dilatační spára stávajícího CB krytu "   44,70</t>
  </si>
  <si>
    <t>54</t>
  </si>
  <si>
    <t>931992111</t>
  </si>
  <si>
    <t>Výplň dilatačních spár z polystyrenu pěnového, tloušťky 20 mm</t>
  </si>
  <si>
    <t>-1739788900</t>
  </si>
  <si>
    <t>https://podminky.urs.cz/item/CS_URS_2024_02/931992111</t>
  </si>
  <si>
    <t>"dilatační spáry v novém CB krytu " 0,17*40,17</t>
  </si>
  <si>
    <t>"dilatační spáry ve stáv. CB krytu " 0,17*44,70</t>
  </si>
  <si>
    <t xml:space="preserve">"u štěrbinového žlabu "   14,60</t>
  </si>
  <si>
    <t>55</t>
  </si>
  <si>
    <t>935114232</t>
  </si>
  <si>
    <t>Osazení štěrbinového odvodňovacího betonového žlabu rozměru 400/450x500 mm bez obrubníku se spádem dna 0,5 %</t>
  </si>
  <si>
    <t>-1721745054</t>
  </si>
  <si>
    <t>https://podminky.urs.cz/item/CS_URS_2024_02/935114232</t>
  </si>
  <si>
    <t>"vnitřní spád 0,5%" ,do betonu C 20/25 n XF2"</t>
  </si>
  <si>
    <t>19,00</t>
  </si>
  <si>
    <t>56</t>
  </si>
  <si>
    <t>59221131</t>
  </si>
  <si>
    <t>trouba s přerušovanou štěrbinou betonová D400 spád dna 0,5% 400/450x500mm</t>
  </si>
  <si>
    <t>771026457</t>
  </si>
  <si>
    <t>57</t>
  </si>
  <si>
    <t>935114233</t>
  </si>
  <si>
    <t>Osazení štěrbinového odvodňovacího betonového žlabu rozměru 400/450x500 mm bez obrubníku záslepky</t>
  </si>
  <si>
    <t>-322902286</t>
  </si>
  <si>
    <t>https://podminky.urs.cz/item/CS_URS_2024_02/935114233</t>
  </si>
  <si>
    <t>2,00</t>
  </si>
  <si>
    <t>58</t>
  </si>
  <si>
    <t>59221667</t>
  </si>
  <si>
    <t>záslepka pro štěrbinovou troubu D400/E600/F900 400/450x500x120mm</t>
  </si>
  <si>
    <t>1265945541</t>
  </si>
  <si>
    <t xml:space="preserve">"záslepky  na pero a drážku "</t>
  </si>
  <si>
    <t xml:space="preserve">"pero "               1,00</t>
  </si>
  <si>
    <t xml:space="preserve">"drážka"            1,00</t>
  </si>
  <si>
    <t>59</t>
  </si>
  <si>
    <t>935114234</t>
  </si>
  <si>
    <t>Osazení štěrbinového odvodňovacího betonového žlabu rozměru 400/450x500 mm bez obrubníku čisticího kusu</t>
  </si>
  <si>
    <t>-941107605</t>
  </si>
  <si>
    <t>https://podminky.urs.cz/item/CS_URS_2024_02/935114234</t>
  </si>
  <si>
    <t>60</t>
  </si>
  <si>
    <t>59221040</t>
  </si>
  <si>
    <t>kus čisticí pro štěrbinovou troubu D400 400/450x500x1000mm</t>
  </si>
  <si>
    <t>2094576121</t>
  </si>
  <si>
    <t>61</t>
  </si>
  <si>
    <t>935114235</t>
  </si>
  <si>
    <t>Osazení štěrbinového odvodňovacího betonového žlabu rozměru 400/450x500 mm bez obrubníku vpusťového kompletu</t>
  </si>
  <si>
    <t>-864385963</t>
  </si>
  <si>
    <t>https://podminky.urs.cz/item/CS_URS_2024_02/935114235</t>
  </si>
  <si>
    <t>62</t>
  </si>
  <si>
    <t>59223300</t>
  </si>
  <si>
    <t>vpusťový komplet pro štěrbinovou trubu D400 400/450x500x1000mm</t>
  </si>
  <si>
    <t>-813972420</t>
  </si>
  <si>
    <t>63</t>
  </si>
  <si>
    <t>939941113</t>
  </si>
  <si>
    <t>Zřízení těsnění pracovní spáry ocelovým plechem ve stěně</t>
  </si>
  <si>
    <t>411886599</t>
  </si>
  <si>
    <t>https://podminky.urs.cz/item/CS_URS_2024_02/939941113</t>
  </si>
  <si>
    <t xml:space="preserve">"ochranný plech tl. 0,70mm u ŠŽ"    0,40*14,60</t>
  </si>
  <si>
    <t>64</t>
  </si>
  <si>
    <t>13814189R</t>
  </si>
  <si>
    <t>plech hladký Pz jakost EN 10143 tl 0,7mm tabule</t>
  </si>
  <si>
    <t>1402858121</t>
  </si>
  <si>
    <t>5,84*0,005504</t>
  </si>
  <si>
    <t>65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</si>
  <si>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</si>
  <si>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</si>
  <si>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-1231858517</t>
  </si>
  <si>
    <t>https://podminky.urs.cz/item/CS_URS_2024_02/979024443</t>
  </si>
  <si>
    <t xml:space="preserve">" zpětně použitá kamenná dlažba dle pol.113106211"            108,02*0,95</t>
  </si>
  <si>
    <t>66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</si>
  <si>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</si>
  <si>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</si>
  <si>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1290083955</t>
  </si>
  <si>
    <t>https://podminky.urs.cz/item/CS_URS_2024_02/979071111</t>
  </si>
  <si>
    <t xml:space="preserve">"zpětně použité  kamenné obrubníky dle pol.113201112"    50,03</t>
  </si>
  <si>
    <t>997</t>
  </si>
  <si>
    <t>Přesun sutě</t>
  </si>
  <si>
    <t>67</t>
  </si>
  <si>
    <t>997221551</t>
  </si>
  <si>
    <t>Vodorovná doprava suti bez naložení, ale se složením a s hrubým urovnáním ze sypkých materiálů, na vzdálenost do 1 km</t>
  </si>
  <si>
    <t>861927354</t>
  </si>
  <si>
    <t>https://podminky.urs.cz/item/CS_URS_2024_02/997221551</t>
  </si>
  <si>
    <t xml:space="preserve">"na mezideponii do 500m tam " </t>
  </si>
  <si>
    <t xml:space="preserve">" kamenivo dle pol.113107322 ,použije se pro násypy v komunikaci"    4,20*0,290</t>
  </si>
  <si>
    <t>"na recyklační skládku do 10km"</t>
  </si>
  <si>
    <t xml:space="preserve">" kamenivo dle pol.113107322"                             (16,67+8,90+2,00)*0,290</t>
  </si>
  <si>
    <t xml:space="preserve">"frézovaná živice dle pol.113154522"                   110,00*0,092</t>
  </si>
  <si>
    <t xml:space="preserve">"frézovaná živice dle pol.113154525"                    76,84*0,161</t>
  </si>
  <si>
    <t>68</t>
  </si>
  <si>
    <t>997221559</t>
  </si>
  <si>
    <t>Vodorovná doprava suti bez naložení, ale se složením a s hrubým urovnáním Příplatek k ceně za každý další započatý 1 km přes 1 km</t>
  </si>
  <si>
    <t>-2092646466</t>
  </si>
  <si>
    <t>https://podminky.urs.cz/item/CS_URS_2024_02/997221559</t>
  </si>
  <si>
    <t xml:space="preserve">" kamenivo dle pol.113107322"                             (16,67+8,90+2,00)*0,290*9</t>
  </si>
  <si>
    <t xml:space="preserve">"frézovaná živice dle pol.113154522"                   110,00*0,092*9</t>
  </si>
  <si>
    <t xml:space="preserve">"frézovaná živice dle pol.113154525"                    76,84*0,161*9</t>
  </si>
  <si>
    <t>69</t>
  </si>
  <si>
    <t>997221561</t>
  </si>
  <si>
    <t>Vodorovná doprava suti bez naložení, ale se složením a s hrubým urovnáním z kusových materiálů, na vzdálenost do 1 km</t>
  </si>
  <si>
    <t>-370294449</t>
  </si>
  <si>
    <t>https://podminky.urs.cz/item/CS_URS_2024_02/997221561</t>
  </si>
  <si>
    <t xml:space="preserve">"na mezideponii do 500m tam a zpět tzn. 2x" </t>
  </si>
  <si>
    <t xml:space="preserve">" kamenná dlažba dle pol.113106211"            113,70*0,95*0,417*2</t>
  </si>
  <si>
    <t xml:space="preserve">" kamenné obrubníky dle pol.113201112"    50,03*0,290*2</t>
  </si>
  <si>
    <t xml:space="preserve">" kamenná dlažba dle pol.113106211"            113,70*0,05*0,417</t>
  </si>
  <si>
    <t xml:space="preserve">" kamenné obrubníky dle pol.113201112"    37,97*0,290</t>
  </si>
  <si>
    <t>70</t>
  </si>
  <si>
    <t>997221569</t>
  </si>
  <si>
    <t>-767601235</t>
  </si>
  <si>
    <t>https://podminky.urs.cz/item/CS_URS_2024_02/997221569</t>
  </si>
  <si>
    <t xml:space="preserve">" kamenná dlažba dle pol.113106211"            113,70*0,05*0,417*9</t>
  </si>
  <si>
    <t xml:space="preserve">" kamenné obrubníky dle pol.113201112"    37,97*0,290*0,417*9</t>
  </si>
  <si>
    <t>71</t>
  </si>
  <si>
    <t>997221571</t>
  </si>
  <si>
    <t>Vodorovná doprava vybouraných hmot bez naložení, ale se složením a s hrubým urovnáním na vzdálenost do 1 km</t>
  </si>
  <si>
    <t>-374095266</t>
  </si>
  <si>
    <t>https://podminky.urs.cz/item/CS_URS_2024_02/997221571</t>
  </si>
  <si>
    <t xml:space="preserve">"stmelené podkladní vrstvy dle pol.113107331"                         30,97*0,325</t>
  </si>
  <si>
    <t xml:space="preserve">"beton a stmelené podkladní vrstvy dle pol.113107332"        (49,64+10,79)*0,625</t>
  </si>
  <si>
    <t xml:space="preserve">"UV dle pol. 96687R "                                                                               1,00*1,50</t>
  </si>
  <si>
    <t>72</t>
  </si>
  <si>
    <t>997221579</t>
  </si>
  <si>
    <t>Vodorovná doprava vybouraných hmot bez naložení, ale se složením a s hrubým urovnáním na vzdálenost Příplatek k ceně za každý další započatý 1 km přes 1 km</t>
  </si>
  <si>
    <t>1630794962</t>
  </si>
  <si>
    <t>https://podminky.urs.cz/item/CS_URS_2024_02/997221579</t>
  </si>
  <si>
    <t xml:space="preserve">"stmelené podkladní vrstvy dle pol.113107331"                         30,79*0,325*9</t>
  </si>
  <si>
    <t xml:space="preserve">"beton a stmelené podkladní vrstvy dle pol.113107332"        (49,64+10,79)*0,625*9</t>
  </si>
  <si>
    <t xml:space="preserve">"UV dle pol. 96687R "                                                                               1,00*1,50*9</t>
  </si>
  <si>
    <t>73</t>
  </si>
  <si>
    <t>997221612</t>
  </si>
  <si>
    <t>Nakládání na dopravní prostředky pro vodorovnou dopravu vybouraných hmot</t>
  </si>
  <si>
    <t>-1791329769</t>
  </si>
  <si>
    <t>https://podminky.urs.cz/item/CS_URS_2024_02/997221612</t>
  </si>
  <si>
    <t xml:space="preserve">"na mezideponii " </t>
  </si>
  <si>
    <t xml:space="preserve">" kamenná dlažba dle pol.113106211"            113,70*0,95*0,417</t>
  </si>
  <si>
    <t xml:space="preserve">" kamenné obrubníky dle pol.113201112"    50,03*0,290</t>
  </si>
  <si>
    <t>74</t>
  </si>
  <si>
    <t>997221861</t>
  </si>
  <si>
    <t>Poplatek za uložení stavebního odpadu na recyklační skládce (skládkovné) z prostého betonu zatříděného do Katalogu odpadů pod kódem 17 01 01</t>
  </si>
  <si>
    <t>1764714113</t>
  </si>
  <si>
    <t>https://podminky.urs.cz/item/CS_URS_2024_02/997221861</t>
  </si>
  <si>
    <t>75</t>
  </si>
  <si>
    <t>997221873</t>
  </si>
  <si>
    <t>1062640235</t>
  </si>
  <si>
    <t>https://podminky.urs.cz/item/CS_URS_2024_02/997221873</t>
  </si>
  <si>
    <t xml:space="preserve">" kamenná dlažba dle pol.113106211"                 113,70*0,05*0,417</t>
  </si>
  <si>
    <t xml:space="preserve">" kamenné obrubníky dle pol.113201112"          37,97*0,290</t>
  </si>
  <si>
    <t>76</t>
  </si>
  <si>
    <t>997221875</t>
  </si>
  <si>
    <t>Poplatek za uložení stavebního odpadu na recyklační skládce (skládkovné) asfaltového bez obsahu dehtu zatříděného do Katalogu odpadů pod kódem 17 03 02</t>
  </si>
  <si>
    <t>163325965</t>
  </si>
  <si>
    <t>https://podminky.urs.cz/item/CS_URS_2024_02/997221875</t>
  </si>
  <si>
    <t xml:space="preserve">"frézovaná živice dle pol.113154522"                   110,23*0,092</t>
  </si>
  <si>
    <t>VRN</t>
  </si>
  <si>
    <t>Vedlejší rozpočtové náklady</t>
  </si>
  <si>
    <t>VRN1</t>
  </si>
  <si>
    <t>Průzkumné, geodetické a projektové práce</t>
  </si>
  <si>
    <t>77</t>
  </si>
  <si>
    <t>012103000</t>
  </si>
  <si>
    <t>Geodetické práce před výstavbou</t>
  </si>
  <si>
    <t>Kč</t>
  </si>
  <si>
    <t>1024</t>
  </si>
  <si>
    <t>-647315260</t>
  </si>
  <si>
    <t>https://podminky.urs.cz/item/CS_URS_2024_02/012103000</t>
  </si>
  <si>
    <t>"vytýčení inženýrských sítí " 1,00</t>
  </si>
  <si>
    <t>78</t>
  </si>
  <si>
    <t>012203000</t>
  </si>
  <si>
    <t>Geodetické práce při provádění stavby</t>
  </si>
  <si>
    <t>-578514936</t>
  </si>
  <si>
    <t>https://podminky.urs.cz/item/CS_URS_2024_02/012203000</t>
  </si>
  <si>
    <t xml:space="preserve">"geodetické práce při provádění stavby"   1,00</t>
  </si>
  <si>
    <t>79</t>
  </si>
  <si>
    <t>012303000</t>
  </si>
  <si>
    <t>Geodetické práce po výstavbě</t>
  </si>
  <si>
    <t>1841080197</t>
  </si>
  <si>
    <t>https://podminky.urs.cz/item/CS_URS_2024_02/012303000</t>
  </si>
  <si>
    <t xml:space="preserve">"zaměření skutečného provedení"   1,00</t>
  </si>
  <si>
    <t>VRN3</t>
  </si>
  <si>
    <t>Zařízení staveniště</t>
  </si>
  <si>
    <t>80</t>
  </si>
  <si>
    <t>030001000</t>
  </si>
  <si>
    <t>-967594051</t>
  </si>
  <si>
    <t>https://podminky.urs.cz/item/CS_URS_2024_02/030001000</t>
  </si>
  <si>
    <t>VRN7</t>
  </si>
  <si>
    <t>Provozní vlivy</t>
  </si>
  <si>
    <t>81</t>
  </si>
  <si>
    <t>072103011R</t>
  </si>
  <si>
    <t xml:space="preserve">Zajištění (projednání) DIO </t>
  </si>
  <si>
    <t>-988360989</t>
  </si>
  <si>
    <t>"projednání DIO " 1,00</t>
  </si>
  <si>
    <t>82</t>
  </si>
  <si>
    <t>072203000</t>
  </si>
  <si>
    <t>Silniční provoz - zajištění DIO (dopravní značení)</t>
  </si>
  <si>
    <t>376635456</t>
  </si>
  <si>
    <t>https://podminky.urs.cz/item/CS_URS_2024_02/072203000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</si>
</sst>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211" TargetMode="External" /><Relationship Id="rId2" Type="http://schemas.openxmlformats.org/officeDocument/2006/relationships/hyperlink" Target="https://podminky.urs.cz/item/CS_URS_2024_02/113107322" TargetMode="External" /><Relationship Id="rId3" Type="http://schemas.openxmlformats.org/officeDocument/2006/relationships/hyperlink" Target="https://podminky.urs.cz/item/CS_URS_2024_02/113107331" TargetMode="External" /><Relationship Id="rId4" Type="http://schemas.openxmlformats.org/officeDocument/2006/relationships/hyperlink" Target="https://podminky.urs.cz/item/CS_URS_2024_02/113107332" TargetMode="External" /><Relationship Id="rId5" Type="http://schemas.openxmlformats.org/officeDocument/2006/relationships/hyperlink" Target="https://podminky.urs.cz/item/CS_URS_2024_02/113154522" TargetMode="External" /><Relationship Id="rId6" Type="http://schemas.openxmlformats.org/officeDocument/2006/relationships/hyperlink" Target="https://podminky.urs.cz/item/CS_URS_2024_02/113154525" TargetMode="External" /><Relationship Id="rId7" Type="http://schemas.openxmlformats.org/officeDocument/2006/relationships/hyperlink" Target="https://podminky.urs.cz/item/CS_URS_2024_02/113201112" TargetMode="External" /><Relationship Id="rId8" Type="http://schemas.openxmlformats.org/officeDocument/2006/relationships/hyperlink" Target="https://podminky.urs.cz/item/CS_URS_2024_02/122211101" TargetMode="External" /><Relationship Id="rId9" Type="http://schemas.openxmlformats.org/officeDocument/2006/relationships/hyperlink" Target="https://podminky.urs.cz/item/CS_URS_2024_02/162351103" TargetMode="External" /><Relationship Id="rId10" Type="http://schemas.openxmlformats.org/officeDocument/2006/relationships/hyperlink" Target="https://podminky.urs.cz/item/CS_URS_2024_02/162751117" TargetMode="External" /><Relationship Id="rId11" Type="http://schemas.openxmlformats.org/officeDocument/2006/relationships/hyperlink" Target="https://podminky.urs.cz/item/CS_URS_2024_02/162751119" TargetMode="External" /><Relationship Id="rId12" Type="http://schemas.openxmlformats.org/officeDocument/2006/relationships/hyperlink" Target="https://podminky.urs.cz/item/CS_URS_2024_02/167151101" TargetMode="External" /><Relationship Id="rId13" Type="http://schemas.openxmlformats.org/officeDocument/2006/relationships/hyperlink" Target="https://podminky.urs.cz/item/CS_URS_2024_02/171152112" TargetMode="External" /><Relationship Id="rId14" Type="http://schemas.openxmlformats.org/officeDocument/2006/relationships/hyperlink" Target="https://podminky.urs.cz/item/CS_URS_2024_02/171201231" TargetMode="External" /><Relationship Id="rId15" Type="http://schemas.openxmlformats.org/officeDocument/2006/relationships/hyperlink" Target="https://podminky.urs.cz/item/CS_URS_2024_02/171251201" TargetMode="External" /><Relationship Id="rId16" Type="http://schemas.openxmlformats.org/officeDocument/2006/relationships/hyperlink" Target="https://podminky.urs.cz/item/CS_URS_2024_02/181252305" TargetMode="External" /><Relationship Id="rId17" Type="http://schemas.openxmlformats.org/officeDocument/2006/relationships/hyperlink" Target="https://podminky.urs.cz/item/CS_URS_2024_02/564861011" TargetMode="External" /><Relationship Id="rId18" Type="http://schemas.openxmlformats.org/officeDocument/2006/relationships/hyperlink" Target="https://podminky.urs.cz/item/CS_URS_2024_02/565155101" TargetMode="External" /><Relationship Id="rId19" Type="http://schemas.openxmlformats.org/officeDocument/2006/relationships/hyperlink" Target="https://podminky.urs.cz/item/CS_URS_2024_02/567122112" TargetMode="External" /><Relationship Id="rId20" Type="http://schemas.openxmlformats.org/officeDocument/2006/relationships/hyperlink" Target="https://podminky.urs.cz/item/CS_URS_2024_02/567122114" TargetMode="External" /><Relationship Id="rId21" Type="http://schemas.openxmlformats.org/officeDocument/2006/relationships/hyperlink" Target="https://podminky.urs.cz/item/CS_URS_2024_02/567142111" TargetMode="External" /><Relationship Id="rId22" Type="http://schemas.openxmlformats.org/officeDocument/2006/relationships/hyperlink" Target="https://podminky.urs.cz/item/CS_URS_2024_02/571901111" TargetMode="External" /><Relationship Id="rId23" Type="http://schemas.openxmlformats.org/officeDocument/2006/relationships/hyperlink" Target="https://podminky.urs.cz/item/CS_URS_2024_02/573191111" TargetMode="External" /><Relationship Id="rId24" Type="http://schemas.openxmlformats.org/officeDocument/2006/relationships/hyperlink" Target="https://podminky.urs.cz/item/CS_URS_2024_02/573231106" TargetMode="External" /><Relationship Id="rId25" Type="http://schemas.openxmlformats.org/officeDocument/2006/relationships/hyperlink" Target="https://podminky.urs.cz/item/CS_URS_2024_02/577134111" TargetMode="External" /><Relationship Id="rId26" Type="http://schemas.openxmlformats.org/officeDocument/2006/relationships/hyperlink" Target="https://podminky.urs.cz/item/CS_URS_2024_02/581131211" TargetMode="External" /><Relationship Id="rId27" Type="http://schemas.openxmlformats.org/officeDocument/2006/relationships/hyperlink" Target="https://podminky.urs.cz/item/CS_URS_2024_02/895941322" TargetMode="External" /><Relationship Id="rId28" Type="http://schemas.openxmlformats.org/officeDocument/2006/relationships/hyperlink" Target="https://podminky.urs.cz/item/CS_URS_2024_02/895941341" TargetMode="External" /><Relationship Id="rId29" Type="http://schemas.openxmlformats.org/officeDocument/2006/relationships/hyperlink" Target="https://podminky.urs.cz/item/CS_URS_2024_02/899133211" TargetMode="External" /><Relationship Id="rId30" Type="http://schemas.openxmlformats.org/officeDocument/2006/relationships/hyperlink" Target="https://podminky.urs.cz/item/CS_URS_2024_02/915121111" TargetMode="External" /><Relationship Id="rId31" Type="http://schemas.openxmlformats.org/officeDocument/2006/relationships/hyperlink" Target="https://podminky.urs.cz/item/CS_URS_2024_02/915221111" TargetMode="External" /><Relationship Id="rId32" Type="http://schemas.openxmlformats.org/officeDocument/2006/relationships/hyperlink" Target="https://podminky.urs.cz/item/CS_URS_2024_02/915321115" TargetMode="External" /><Relationship Id="rId33" Type="http://schemas.openxmlformats.org/officeDocument/2006/relationships/hyperlink" Target="https://podminky.urs.cz/item/CS_URS_2024_02/915611111" TargetMode="External" /><Relationship Id="rId34" Type="http://schemas.openxmlformats.org/officeDocument/2006/relationships/hyperlink" Target="https://podminky.urs.cz/item/CS_URS_2024_02/916241113" TargetMode="External" /><Relationship Id="rId35" Type="http://schemas.openxmlformats.org/officeDocument/2006/relationships/hyperlink" Target="https://podminky.urs.cz/item/CS_URS_2024_02/919112232" TargetMode="External" /><Relationship Id="rId36" Type="http://schemas.openxmlformats.org/officeDocument/2006/relationships/hyperlink" Target="https://podminky.urs.cz/item/CS_URS_2024_02/919121131" TargetMode="External" /><Relationship Id="rId37" Type="http://schemas.openxmlformats.org/officeDocument/2006/relationships/hyperlink" Target="https://podminky.urs.cz/item/CS_URS_2024_02/919716111" TargetMode="External" /><Relationship Id="rId38" Type="http://schemas.openxmlformats.org/officeDocument/2006/relationships/hyperlink" Target="https://podminky.urs.cz/item/CS_URS_2024_02/919732211" TargetMode="External" /><Relationship Id="rId39" Type="http://schemas.openxmlformats.org/officeDocument/2006/relationships/hyperlink" Target="https://podminky.urs.cz/item/CS_URS_2024_02/919735111" TargetMode="External" /><Relationship Id="rId40" Type="http://schemas.openxmlformats.org/officeDocument/2006/relationships/hyperlink" Target="https://podminky.urs.cz/item/CS_URS_2024_02/919735112" TargetMode="External" /><Relationship Id="rId41" Type="http://schemas.openxmlformats.org/officeDocument/2006/relationships/hyperlink" Target="https://podminky.urs.cz/item/CS_URS_2024_02/919735122" TargetMode="External" /><Relationship Id="rId42" Type="http://schemas.openxmlformats.org/officeDocument/2006/relationships/hyperlink" Target="https://podminky.urs.cz/item/CS_URS_2024_02/919735124" TargetMode="External" /><Relationship Id="rId43" Type="http://schemas.openxmlformats.org/officeDocument/2006/relationships/hyperlink" Target="https://podminky.urs.cz/item/CS_URS_2024_02/931992111" TargetMode="External" /><Relationship Id="rId44" Type="http://schemas.openxmlformats.org/officeDocument/2006/relationships/hyperlink" Target="https://podminky.urs.cz/item/CS_URS_2024_02/935114232" TargetMode="External" /><Relationship Id="rId45" Type="http://schemas.openxmlformats.org/officeDocument/2006/relationships/hyperlink" Target="https://podminky.urs.cz/item/CS_URS_2024_02/935114233" TargetMode="External" /><Relationship Id="rId46" Type="http://schemas.openxmlformats.org/officeDocument/2006/relationships/hyperlink" Target="https://podminky.urs.cz/item/CS_URS_2024_02/935114234" TargetMode="External" /><Relationship Id="rId47" Type="http://schemas.openxmlformats.org/officeDocument/2006/relationships/hyperlink" Target="https://podminky.urs.cz/item/CS_URS_2024_02/935114235" TargetMode="External" /><Relationship Id="rId48" Type="http://schemas.openxmlformats.org/officeDocument/2006/relationships/hyperlink" Target="https://podminky.urs.cz/item/CS_URS_2024_02/939941113" TargetMode="External" /><Relationship Id="rId49" Type="http://schemas.openxmlformats.org/officeDocument/2006/relationships/hyperlink" Target="https://podminky.urs.cz/item/CS_URS_2024_02/979024443" TargetMode="External" /><Relationship Id="rId50" Type="http://schemas.openxmlformats.org/officeDocument/2006/relationships/hyperlink" Target="https://podminky.urs.cz/item/CS_URS_2024_02/979071111" TargetMode="External" /><Relationship Id="rId51" Type="http://schemas.openxmlformats.org/officeDocument/2006/relationships/hyperlink" Target="https://podminky.urs.cz/item/CS_URS_2024_02/997221551" TargetMode="External" /><Relationship Id="rId52" Type="http://schemas.openxmlformats.org/officeDocument/2006/relationships/hyperlink" Target="https://podminky.urs.cz/item/CS_URS_2024_02/997221559" TargetMode="External" /><Relationship Id="rId53" Type="http://schemas.openxmlformats.org/officeDocument/2006/relationships/hyperlink" Target="https://podminky.urs.cz/item/CS_URS_2024_02/997221561" TargetMode="External" /><Relationship Id="rId54" Type="http://schemas.openxmlformats.org/officeDocument/2006/relationships/hyperlink" Target="https://podminky.urs.cz/item/CS_URS_2024_02/997221569" TargetMode="External" /><Relationship Id="rId55" Type="http://schemas.openxmlformats.org/officeDocument/2006/relationships/hyperlink" Target="https://podminky.urs.cz/item/CS_URS_2024_02/997221571" TargetMode="External" /><Relationship Id="rId56" Type="http://schemas.openxmlformats.org/officeDocument/2006/relationships/hyperlink" Target="https://podminky.urs.cz/item/CS_URS_2024_02/997221579" TargetMode="External" /><Relationship Id="rId57" Type="http://schemas.openxmlformats.org/officeDocument/2006/relationships/hyperlink" Target="https://podminky.urs.cz/item/CS_URS_2024_02/997221612" TargetMode="External" /><Relationship Id="rId58" Type="http://schemas.openxmlformats.org/officeDocument/2006/relationships/hyperlink" Target="https://podminky.urs.cz/item/CS_URS_2024_02/997221861" TargetMode="External" /><Relationship Id="rId59" Type="http://schemas.openxmlformats.org/officeDocument/2006/relationships/hyperlink" Target="https://podminky.urs.cz/item/CS_URS_2024_02/997221873" TargetMode="External" /><Relationship Id="rId60" Type="http://schemas.openxmlformats.org/officeDocument/2006/relationships/hyperlink" Target="https://podminky.urs.cz/item/CS_URS_2024_02/997221875" TargetMode="External" /><Relationship Id="rId61" Type="http://schemas.openxmlformats.org/officeDocument/2006/relationships/hyperlink" Target="https://podminky.urs.cz/item/CS_URS_2024_02/012103000" TargetMode="External" /><Relationship Id="rId62" Type="http://schemas.openxmlformats.org/officeDocument/2006/relationships/hyperlink" Target="https://podminky.urs.cz/item/CS_URS_2024_02/012203000" TargetMode="External" /><Relationship Id="rId63" Type="http://schemas.openxmlformats.org/officeDocument/2006/relationships/hyperlink" Target="https://podminky.urs.cz/item/CS_URS_2024_02/012303000" TargetMode="External" /><Relationship Id="rId64" Type="http://schemas.openxmlformats.org/officeDocument/2006/relationships/hyperlink" Target="https://podminky.urs.cz/item/CS_URS_2024_02/030001000" TargetMode="External" /><Relationship Id="rId65" Type="http://schemas.openxmlformats.org/officeDocument/2006/relationships/hyperlink" Target="https://podminky.urs.cz/item/CS_URS_2024_02/072203000" TargetMode="External" /><Relationship Id="rId66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2024_0251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POJÍŽDĚNÝCH PLOCH NA AUTOBUSOVÉM NÁDRAŽÍ KOLÍN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1. 10. 2024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100 - Objekty pozemníc...'!J30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'SO 100 - Objekty pozemníc...'!P89</f>
        <v>0</v>
      </c>
      <c r="AV55" s="120">
        <f>'SO 100 - Objekty pozemníc...'!J33</f>
        <v>0</v>
      </c>
      <c r="AW55" s="120">
        <f>'SO 100 - Objekty pozemníc...'!J34</f>
        <v>0</v>
      </c>
      <c r="AX55" s="120">
        <f>'SO 100 - Objekty pozemníc...'!J35</f>
        <v>0</v>
      </c>
      <c r="AY55" s="120">
        <f>'SO 100 - Objekty pozemníc...'!J36</f>
        <v>0</v>
      </c>
      <c r="AZ55" s="120">
        <f>'SO 100 - Objekty pozemníc...'!F33</f>
        <v>0</v>
      </c>
      <c r="BA55" s="120">
        <f>'SO 100 - Objekty pozemníc...'!F34</f>
        <v>0</v>
      </c>
      <c r="BB55" s="120">
        <f>'SO 100 - Objekty pozemníc...'!F35</f>
        <v>0</v>
      </c>
      <c r="BC55" s="120">
        <f>'SO 100 - Objekty pozemníc...'!F36</f>
        <v>0</v>
      </c>
      <c r="BD55" s="122">
        <f>'SO 100 - Objekty pozemníc...'!F37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zhGA0R4sWApmVZzmeH7sdan2e07DYd9Tmgc1EUmq7E0fVbXcI6DJEvlqYkfePWI1n/XD7jdd76Ke3N7XvBCQZg==" hashValue="/lcoyZ57Tax4Oivnljfb9MPn9c39STlRVb4SxvH7ekaSTWVKk4SNRgT/pQbVBCkokJex4PfViTaJZ5bEji5wD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100 - Objekty pozemní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79</v>
      </c>
    </row>
    <row r="4" hidden="1" s="1" customFormat="1" ht="24.96" customHeight="1">
      <c r="B4" s="20"/>
      <c r="D4" s="126" t="s">
        <v>80</v>
      </c>
      <c r="L4" s="20"/>
      <c r="M4" s="127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28" t="s">
        <v>16</v>
      </c>
      <c r="L6" s="20"/>
    </row>
    <row r="7" hidden="1" s="1" customFormat="1" ht="16.5" customHeight="1">
      <c r="B7" s="20"/>
      <c r="E7" s="129" t="str">
        <f>'Rekapitulace stavby'!K6</f>
        <v>OPRAVA POJÍŽDĚNÝCH PLOCH NA AUTOBUSOVÉM NÁDRAŽÍ KOLÍN</v>
      </c>
      <c r="F7" s="128"/>
      <c r="G7" s="128"/>
      <c r="H7" s="128"/>
      <c r="L7" s="20"/>
    </row>
    <row r="8" hidden="1" s="2" customFormat="1" ht="12" customHeight="1">
      <c r="A8" s="38"/>
      <c r="B8" s="44"/>
      <c r="C8" s="38"/>
      <c r="D8" s="128" t="s">
        <v>81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1" t="s">
        <v>82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1. 10. 2024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tr">
        <f>IF('Rekapitulace stavby'!AN10="","",'Rekapitulace stavby'!AN10)</f>
        <v/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2" t="str">
        <f>IF('Rekapitulace stavby'!E11="","",'Rekapitulace stavby'!E11)</f>
        <v xml:space="preserve"> </v>
      </c>
      <c r="F15" s="38"/>
      <c r="G15" s="38"/>
      <c r="H15" s="38"/>
      <c r="I15" s="128" t="s">
        <v>27</v>
      </c>
      <c r="J15" s="132" t="str">
        <f>IF('Rekapitulace stavby'!AN11="","",'Rekapitulace stavby'!AN11)</f>
        <v/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28" t="s">
        <v>28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27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28" t="s">
        <v>30</v>
      </c>
      <c r="E20" s="38"/>
      <c r="F20" s="38"/>
      <c r="G20" s="38"/>
      <c r="H20" s="38"/>
      <c r="I20" s="128" t="s">
        <v>26</v>
      </c>
      <c r="J20" s="132" t="str">
        <f>IF('Rekapitulace stavby'!AN16="","",'Rekapitulace stavby'!AN16)</f>
        <v/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2" t="str">
        <f>IF('Rekapitulace stavby'!E17="","",'Rekapitulace stavby'!E17)</f>
        <v xml:space="preserve"> </v>
      </c>
      <c r="F21" s="38"/>
      <c r="G21" s="38"/>
      <c r="H21" s="38"/>
      <c r="I21" s="128" t="s">
        <v>27</v>
      </c>
      <c r="J21" s="132" t="str">
        <f>IF('Rekapitulace stavby'!AN17="","",'Rekapitulace stavby'!AN17)</f>
        <v/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28" t="s">
        <v>32</v>
      </c>
      <c r="E23" s="38"/>
      <c r="F23" s="38"/>
      <c r="G23" s="38"/>
      <c r="H23" s="38"/>
      <c r="I23" s="128" t="s">
        <v>26</v>
      </c>
      <c r="J23" s="132" t="str">
        <f>IF('Rekapitulace stavby'!AN19="","",'Rekapitulace stavby'!AN19)</f>
        <v/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2" t="str">
        <f>IF('Rekapitulace stavby'!E20="","",'Rekapitulace stavby'!E20)</f>
        <v xml:space="preserve"> </v>
      </c>
      <c r="F24" s="38"/>
      <c r="G24" s="38"/>
      <c r="H24" s="38"/>
      <c r="I24" s="128" t="s">
        <v>27</v>
      </c>
      <c r="J24" s="132" t="str">
        <f>IF('Rekapitulace stavby'!AN20="","",'Rekapitulace stavby'!AN20)</f>
        <v/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28" t="s">
        <v>33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39" t="s">
        <v>35</v>
      </c>
      <c r="E30" s="38"/>
      <c r="F30" s="38"/>
      <c r="G30" s="38"/>
      <c r="H30" s="38"/>
      <c r="I30" s="38"/>
      <c r="J30" s="140">
        <f>ROUND(J89,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1" t="s">
        <v>37</v>
      </c>
      <c r="G32" s="38"/>
      <c r="H32" s="38"/>
      <c r="I32" s="141" t="s">
        <v>36</v>
      </c>
      <c r="J32" s="141" t="s">
        <v>38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2" t="s">
        <v>39</v>
      </c>
      <c r="E33" s="128" t="s">
        <v>40</v>
      </c>
      <c r="F33" s="143">
        <f>ROUND((SUM(BE89:BE415)),  2)</f>
        <v>0</v>
      </c>
      <c r="G33" s="38"/>
      <c r="H33" s="38"/>
      <c r="I33" s="144">
        <v>0.20999999999999999</v>
      </c>
      <c r="J33" s="143">
        <f>ROUND(((SUM(BE89:BE415))*I33),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8" t="s">
        <v>41</v>
      </c>
      <c r="F34" s="143">
        <f>ROUND((SUM(BF89:BF415)),  2)</f>
        <v>0</v>
      </c>
      <c r="G34" s="38"/>
      <c r="H34" s="38"/>
      <c r="I34" s="144">
        <v>0.12</v>
      </c>
      <c r="J34" s="143">
        <f>ROUND(((SUM(BF89:BF415))*I34),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42</v>
      </c>
      <c r="F35" s="143">
        <f>ROUND((SUM(BG89:BG415)),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43</v>
      </c>
      <c r="F36" s="143">
        <f>ROUND((SUM(BH89:BH415)),  2)</f>
        <v>0</v>
      </c>
      <c r="G36" s="38"/>
      <c r="H36" s="38"/>
      <c r="I36" s="144">
        <v>0.12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44</v>
      </c>
      <c r="F37" s="143">
        <f>ROUND((SUM(BI89:BI415)),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83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56" t="str">
        <f>E7</f>
        <v>OPRAVA POJÍŽDĚNÝCH PLOCH NA AUTOBUSOVÉM NÁDRAŽÍ KOLÍN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81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100 - Objekty pozemních komunikací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1. 10. 2024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57" t="s">
        <v>84</v>
      </c>
      <c r="D57" s="158"/>
      <c r="E57" s="158"/>
      <c r="F57" s="158"/>
      <c r="G57" s="158"/>
      <c r="H57" s="158"/>
      <c r="I57" s="158"/>
      <c r="J57" s="159" t="s">
        <v>85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0" t="s">
        <v>67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86</v>
      </c>
    </row>
    <row r="60" hidden="1" s="9" customFormat="1" ht="24.96" customHeight="1">
      <c r="A60" s="9"/>
      <c r="B60" s="161"/>
      <c r="C60" s="162"/>
      <c r="D60" s="163" t="s">
        <v>87</v>
      </c>
      <c r="E60" s="164"/>
      <c r="F60" s="164"/>
      <c r="G60" s="164"/>
      <c r="H60" s="164"/>
      <c r="I60" s="164"/>
      <c r="J60" s="165">
        <f>J90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7"/>
      <c r="C61" s="168"/>
      <c r="D61" s="169" t="s">
        <v>88</v>
      </c>
      <c r="E61" s="170"/>
      <c r="F61" s="170"/>
      <c r="G61" s="170"/>
      <c r="H61" s="170"/>
      <c r="I61" s="170"/>
      <c r="J61" s="171">
        <f>J91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7"/>
      <c r="C62" s="168"/>
      <c r="D62" s="169" t="s">
        <v>89</v>
      </c>
      <c r="E62" s="170"/>
      <c r="F62" s="170"/>
      <c r="G62" s="170"/>
      <c r="H62" s="170"/>
      <c r="I62" s="170"/>
      <c r="J62" s="171">
        <f>J157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7"/>
      <c r="C63" s="168"/>
      <c r="D63" s="169" t="s">
        <v>90</v>
      </c>
      <c r="E63" s="170"/>
      <c r="F63" s="170"/>
      <c r="G63" s="170"/>
      <c r="H63" s="170"/>
      <c r="I63" s="170"/>
      <c r="J63" s="171">
        <f>J200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7"/>
      <c r="C64" s="168"/>
      <c r="D64" s="169" t="s">
        <v>91</v>
      </c>
      <c r="E64" s="170"/>
      <c r="F64" s="170"/>
      <c r="G64" s="170"/>
      <c r="H64" s="170"/>
      <c r="I64" s="170"/>
      <c r="J64" s="171">
        <f>J217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7"/>
      <c r="C65" s="168"/>
      <c r="D65" s="169" t="s">
        <v>92</v>
      </c>
      <c r="E65" s="170"/>
      <c r="F65" s="170"/>
      <c r="G65" s="170"/>
      <c r="H65" s="170"/>
      <c r="I65" s="170"/>
      <c r="J65" s="171">
        <f>J326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1"/>
      <c r="C66" s="162"/>
      <c r="D66" s="163" t="s">
        <v>93</v>
      </c>
      <c r="E66" s="164"/>
      <c r="F66" s="164"/>
      <c r="G66" s="164"/>
      <c r="H66" s="164"/>
      <c r="I66" s="164"/>
      <c r="J66" s="165">
        <f>J395</f>
        <v>0</v>
      </c>
      <c r="K66" s="162"/>
      <c r="L66" s="1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67"/>
      <c r="C67" s="168"/>
      <c r="D67" s="169" t="s">
        <v>94</v>
      </c>
      <c r="E67" s="170"/>
      <c r="F67" s="170"/>
      <c r="G67" s="170"/>
      <c r="H67" s="170"/>
      <c r="I67" s="170"/>
      <c r="J67" s="171">
        <f>J396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67"/>
      <c r="C68" s="168"/>
      <c r="D68" s="169" t="s">
        <v>95</v>
      </c>
      <c r="E68" s="170"/>
      <c r="F68" s="170"/>
      <c r="G68" s="170"/>
      <c r="H68" s="170"/>
      <c r="I68" s="170"/>
      <c r="J68" s="171">
        <f>J406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7"/>
      <c r="C69" s="168"/>
      <c r="D69" s="169" t="s">
        <v>96</v>
      </c>
      <c r="E69" s="170"/>
      <c r="F69" s="170"/>
      <c r="G69" s="170"/>
      <c r="H69" s="170"/>
      <c r="I69" s="170"/>
      <c r="J69" s="171">
        <f>J410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97</v>
      </c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56" t="str">
        <f>E7</f>
        <v>OPRAVA POJÍŽDĚNÝCH PLOCH NA AUTOBUSOVÉM NÁDRAŽÍ KOLÍN</v>
      </c>
      <c r="F79" s="32"/>
      <c r="G79" s="32"/>
      <c r="H79" s="32"/>
      <c r="I79" s="40"/>
      <c r="J79" s="40"/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81</v>
      </c>
      <c r="D80" s="40"/>
      <c r="E80" s="40"/>
      <c r="F80" s="40"/>
      <c r="G80" s="40"/>
      <c r="H80" s="40"/>
      <c r="I80" s="40"/>
      <c r="J80" s="40"/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100 - Objekty pozemních komunikací</v>
      </c>
      <c r="F81" s="40"/>
      <c r="G81" s="40"/>
      <c r="H81" s="40"/>
      <c r="I81" s="40"/>
      <c r="J81" s="40"/>
      <c r="K81" s="40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 xml:space="preserve"> </v>
      </c>
      <c r="G83" s="40"/>
      <c r="H83" s="40"/>
      <c r="I83" s="32" t="s">
        <v>23</v>
      </c>
      <c r="J83" s="72" t="str">
        <f>IF(J12="","",J12)</f>
        <v>1. 10. 2024</v>
      </c>
      <c r="K83" s="40"/>
      <c r="L83" s="13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30</v>
      </c>
      <c r="J85" s="36" t="str">
        <f>E21</f>
        <v xml:space="preserve"> </v>
      </c>
      <c r="K85" s="40"/>
      <c r="L85" s="13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IF(E18="","",E18)</f>
        <v>Vyplň údaj</v>
      </c>
      <c r="G86" s="40"/>
      <c r="H86" s="40"/>
      <c r="I86" s="32" t="s">
        <v>32</v>
      </c>
      <c r="J86" s="36" t="str">
        <f>E24</f>
        <v xml:space="preserve"> </v>
      </c>
      <c r="K86" s="40"/>
      <c r="L86" s="13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3"/>
      <c r="B88" s="174"/>
      <c r="C88" s="175" t="s">
        <v>98</v>
      </c>
      <c r="D88" s="176" t="s">
        <v>54</v>
      </c>
      <c r="E88" s="176" t="s">
        <v>50</v>
      </c>
      <c r="F88" s="176" t="s">
        <v>51</v>
      </c>
      <c r="G88" s="176" t="s">
        <v>99</v>
      </c>
      <c r="H88" s="176" t="s">
        <v>100</v>
      </c>
      <c r="I88" s="176" t="s">
        <v>101</v>
      </c>
      <c r="J88" s="176" t="s">
        <v>85</v>
      </c>
      <c r="K88" s="177" t="s">
        <v>102</v>
      </c>
      <c r="L88" s="178"/>
      <c r="M88" s="92" t="s">
        <v>19</v>
      </c>
      <c r="N88" s="93" t="s">
        <v>39</v>
      </c>
      <c r="O88" s="93" t="s">
        <v>103</v>
      </c>
      <c r="P88" s="93" t="s">
        <v>104</v>
      </c>
      <c r="Q88" s="93" t="s">
        <v>105</v>
      </c>
      <c r="R88" s="93" t="s">
        <v>106</v>
      </c>
      <c r="S88" s="93" t="s">
        <v>107</v>
      </c>
      <c r="T88" s="94" t="s">
        <v>108</v>
      </c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</row>
    <row r="89" s="2" customFormat="1" ht="22.8" customHeight="1">
      <c r="A89" s="38"/>
      <c r="B89" s="39"/>
      <c r="C89" s="99" t="s">
        <v>109</v>
      </c>
      <c r="D89" s="40"/>
      <c r="E89" s="40"/>
      <c r="F89" s="40"/>
      <c r="G89" s="40"/>
      <c r="H89" s="40"/>
      <c r="I89" s="40"/>
      <c r="J89" s="179">
        <f>BK89</f>
        <v>0</v>
      </c>
      <c r="K89" s="40"/>
      <c r="L89" s="44"/>
      <c r="M89" s="95"/>
      <c r="N89" s="180"/>
      <c r="O89" s="96"/>
      <c r="P89" s="181">
        <f>P90+P395</f>
        <v>0</v>
      </c>
      <c r="Q89" s="96"/>
      <c r="R89" s="181">
        <f>R90+R395</f>
        <v>52.17648389</v>
      </c>
      <c r="S89" s="96"/>
      <c r="T89" s="182">
        <f>T90+T395</f>
        <v>152.75343999999998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86</v>
      </c>
      <c r="BK89" s="183">
        <f>BK90+BK395</f>
        <v>0</v>
      </c>
    </row>
    <row r="90" s="12" customFormat="1" ht="25.92" customHeight="1">
      <c r="A90" s="12"/>
      <c r="B90" s="184"/>
      <c r="C90" s="185"/>
      <c r="D90" s="186" t="s">
        <v>68</v>
      </c>
      <c r="E90" s="187" t="s">
        <v>110</v>
      </c>
      <c r="F90" s="187" t="s">
        <v>111</v>
      </c>
      <c r="G90" s="185"/>
      <c r="H90" s="185"/>
      <c r="I90" s="188"/>
      <c r="J90" s="189">
        <f>BK90</f>
        <v>0</v>
      </c>
      <c r="K90" s="185"/>
      <c r="L90" s="190"/>
      <c r="M90" s="191"/>
      <c r="N90" s="192"/>
      <c r="O90" s="192"/>
      <c r="P90" s="193">
        <f>P91+P157+P200+P217+P326</f>
        <v>0</v>
      </c>
      <c r="Q90" s="192"/>
      <c r="R90" s="193">
        <f>R91+R157+R200+R217+R326</f>
        <v>52.17648389</v>
      </c>
      <c r="S90" s="192"/>
      <c r="T90" s="194">
        <f>T91+T157+T200+T217+T326</f>
        <v>152.75343999999998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77</v>
      </c>
      <c r="AT90" s="196" t="s">
        <v>68</v>
      </c>
      <c r="AU90" s="196" t="s">
        <v>69</v>
      </c>
      <c r="AY90" s="195" t="s">
        <v>112</v>
      </c>
      <c r="BK90" s="197">
        <f>BK91+BK157+BK200+BK217+BK326</f>
        <v>0</v>
      </c>
    </row>
    <row r="91" s="12" customFormat="1" ht="22.8" customHeight="1">
      <c r="A91" s="12"/>
      <c r="B91" s="184"/>
      <c r="C91" s="185"/>
      <c r="D91" s="186" t="s">
        <v>68</v>
      </c>
      <c r="E91" s="198" t="s">
        <v>77</v>
      </c>
      <c r="F91" s="198" t="s">
        <v>113</v>
      </c>
      <c r="G91" s="185"/>
      <c r="H91" s="185"/>
      <c r="I91" s="188"/>
      <c r="J91" s="199">
        <f>BK91</f>
        <v>0</v>
      </c>
      <c r="K91" s="185"/>
      <c r="L91" s="190"/>
      <c r="M91" s="191"/>
      <c r="N91" s="192"/>
      <c r="O91" s="192"/>
      <c r="P91" s="193">
        <f>SUM(P92:P156)</f>
        <v>0</v>
      </c>
      <c r="Q91" s="192"/>
      <c r="R91" s="193">
        <f>SUM(R92:R156)</f>
        <v>0.0026368000000000003</v>
      </c>
      <c r="S91" s="192"/>
      <c r="T91" s="194">
        <f>SUM(T92:T156)</f>
        <v>151.25343999999998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5" t="s">
        <v>77</v>
      </c>
      <c r="AT91" s="196" t="s">
        <v>68</v>
      </c>
      <c r="AU91" s="196" t="s">
        <v>77</v>
      </c>
      <c r="AY91" s="195" t="s">
        <v>112</v>
      </c>
      <c r="BK91" s="197">
        <f>SUM(BK92:BK156)</f>
        <v>0</v>
      </c>
    </row>
    <row r="92" s="2" customFormat="1" ht="37.8" customHeight="1">
      <c r="A92" s="38"/>
      <c r="B92" s="39"/>
      <c r="C92" s="200" t="s">
        <v>77</v>
      </c>
      <c r="D92" s="200" t="s">
        <v>114</v>
      </c>
      <c r="E92" s="201" t="s">
        <v>115</v>
      </c>
      <c r="F92" s="202" t="s">
        <v>116</v>
      </c>
      <c r="G92" s="203" t="s">
        <v>117</v>
      </c>
      <c r="H92" s="204">
        <v>113.7</v>
      </c>
      <c r="I92" s="205"/>
      <c r="J92" s="206">
        <f>ROUND(I92*H92,2)</f>
        <v>0</v>
      </c>
      <c r="K92" s="202" t="s">
        <v>118</v>
      </c>
      <c r="L92" s="44"/>
      <c r="M92" s="207" t="s">
        <v>19</v>
      </c>
      <c r="N92" s="208" t="s">
        <v>40</v>
      </c>
      <c r="O92" s="84"/>
      <c r="P92" s="209">
        <f>O92*H92</f>
        <v>0</v>
      </c>
      <c r="Q92" s="209">
        <v>0</v>
      </c>
      <c r="R92" s="209">
        <f>Q92*H92</f>
        <v>0</v>
      </c>
      <c r="S92" s="209">
        <v>0.41699999999999998</v>
      </c>
      <c r="T92" s="210">
        <f>S92*H92</f>
        <v>47.4129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1" t="s">
        <v>119</v>
      </c>
      <c r="AT92" s="211" t="s">
        <v>114</v>
      </c>
      <c r="AU92" s="211" t="s">
        <v>79</v>
      </c>
      <c r="AY92" s="17" t="s">
        <v>112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7" t="s">
        <v>77</v>
      </c>
      <c r="BK92" s="212">
        <f>ROUND(I92*H92,2)</f>
        <v>0</v>
      </c>
      <c r="BL92" s="17" t="s">
        <v>119</v>
      </c>
      <c r="BM92" s="211" t="s">
        <v>120</v>
      </c>
    </row>
    <row r="93" s="2" customFormat="1">
      <c r="A93" s="38"/>
      <c r="B93" s="39"/>
      <c r="C93" s="40"/>
      <c r="D93" s="213" t="s">
        <v>121</v>
      </c>
      <c r="E93" s="40"/>
      <c r="F93" s="214" t="s">
        <v>122</v>
      </c>
      <c r="G93" s="40"/>
      <c r="H93" s="40"/>
      <c r="I93" s="215"/>
      <c r="J93" s="40"/>
      <c r="K93" s="40"/>
      <c r="L93" s="44"/>
      <c r="M93" s="216"/>
      <c r="N93" s="217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121</v>
      </c>
      <c r="AU93" s="17" t="s">
        <v>79</v>
      </c>
    </row>
    <row r="94" s="13" customFormat="1">
      <c r="A94" s="13"/>
      <c r="B94" s="218"/>
      <c r="C94" s="219"/>
      <c r="D94" s="220" t="s">
        <v>123</v>
      </c>
      <c r="E94" s="221" t="s">
        <v>19</v>
      </c>
      <c r="F94" s="222" t="s">
        <v>124</v>
      </c>
      <c r="G94" s="219"/>
      <c r="H94" s="223">
        <v>113.7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123</v>
      </c>
      <c r="AU94" s="229" t="s">
        <v>79</v>
      </c>
      <c r="AV94" s="13" t="s">
        <v>79</v>
      </c>
      <c r="AW94" s="13" t="s">
        <v>31</v>
      </c>
      <c r="AX94" s="13" t="s">
        <v>77</v>
      </c>
      <c r="AY94" s="229" t="s">
        <v>112</v>
      </c>
    </row>
    <row r="95" s="14" customFormat="1">
      <c r="A95" s="14"/>
      <c r="B95" s="230"/>
      <c r="C95" s="231"/>
      <c r="D95" s="220" t="s">
        <v>123</v>
      </c>
      <c r="E95" s="232" t="s">
        <v>19</v>
      </c>
      <c r="F95" s="233" t="s">
        <v>125</v>
      </c>
      <c r="G95" s="231"/>
      <c r="H95" s="232" t="s">
        <v>19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123</v>
      </c>
      <c r="AU95" s="239" t="s">
        <v>79</v>
      </c>
      <c r="AV95" s="14" t="s">
        <v>77</v>
      </c>
      <c r="AW95" s="14" t="s">
        <v>31</v>
      </c>
      <c r="AX95" s="14" t="s">
        <v>69</v>
      </c>
      <c r="AY95" s="239" t="s">
        <v>112</v>
      </c>
    </row>
    <row r="96" s="2" customFormat="1" ht="37.8" customHeight="1">
      <c r="A96" s="38"/>
      <c r="B96" s="39"/>
      <c r="C96" s="200" t="s">
        <v>79</v>
      </c>
      <c r="D96" s="200" t="s">
        <v>114</v>
      </c>
      <c r="E96" s="201" t="s">
        <v>126</v>
      </c>
      <c r="F96" s="202" t="s">
        <v>127</v>
      </c>
      <c r="G96" s="203" t="s">
        <v>117</v>
      </c>
      <c r="H96" s="204">
        <v>27.57</v>
      </c>
      <c r="I96" s="205"/>
      <c r="J96" s="206">
        <f>ROUND(I96*H96,2)</f>
        <v>0</v>
      </c>
      <c r="K96" s="202" t="s">
        <v>118</v>
      </c>
      <c r="L96" s="44"/>
      <c r="M96" s="207" t="s">
        <v>19</v>
      </c>
      <c r="N96" s="208" t="s">
        <v>40</v>
      </c>
      <c r="O96" s="84"/>
      <c r="P96" s="209">
        <f>O96*H96</f>
        <v>0</v>
      </c>
      <c r="Q96" s="209">
        <v>0</v>
      </c>
      <c r="R96" s="209">
        <f>Q96*H96</f>
        <v>0</v>
      </c>
      <c r="S96" s="209">
        <v>0.28999999999999998</v>
      </c>
      <c r="T96" s="210">
        <f>S96*H96</f>
        <v>7.9952999999999994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1" t="s">
        <v>119</v>
      </c>
      <c r="AT96" s="211" t="s">
        <v>114</v>
      </c>
      <c r="AU96" s="211" t="s">
        <v>79</v>
      </c>
      <c r="AY96" s="17" t="s">
        <v>112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7" t="s">
        <v>77</v>
      </c>
      <c r="BK96" s="212">
        <f>ROUND(I96*H96,2)</f>
        <v>0</v>
      </c>
      <c r="BL96" s="17" t="s">
        <v>119</v>
      </c>
      <c r="BM96" s="211" t="s">
        <v>128</v>
      </c>
    </row>
    <row r="97" s="2" customFormat="1">
      <c r="A97" s="38"/>
      <c r="B97" s="39"/>
      <c r="C97" s="40"/>
      <c r="D97" s="213" t="s">
        <v>121</v>
      </c>
      <c r="E97" s="40"/>
      <c r="F97" s="214" t="s">
        <v>129</v>
      </c>
      <c r="G97" s="40"/>
      <c r="H97" s="40"/>
      <c r="I97" s="215"/>
      <c r="J97" s="40"/>
      <c r="K97" s="40"/>
      <c r="L97" s="44"/>
      <c r="M97" s="216"/>
      <c r="N97" s="217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121</v>
      </c>
      <c r="AU97" s="17" t="s">
        <v>79</v>
      </c>
    </row>
    <row r="98" s="13" customFormat="1">
      <c r="A98" s="13"/>
      <c r="B98" s="218"/>
      <c r="C98" s="219"/>
      <c r="D98" s="220" t="s">
        <v>123</v>
      </c>
      <c r="E98" s="221" t="s">
        <v>19</v>
      </c>
      <c r="F98" s="222" t="s">
        <v>130</v>
      </c>
      <c r="G98" s="219"/>
      <c r="H98" s="223">
        <v>16.670000000000002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123</v>
      </c>
      <c r="AU98" s="229" t="s">
        <v>79</v>
      </c>
      <c r="AV98" s="13" t="s">
        <v>79</v>
      </c>
      <c r="AW98" s="13" t="s">
        <v>31</v>
      </c>
      <c r="AX98" s="13" t="s">
        <v>69</v>
      </c>
      <c r="AY98" s="229" t="s">
        <v>112</v>
      </c>
    </row>
    <row r="99" s="14" customFormat="1">
      <c r="A99" s="14"/>
      <c r="B99" s="230"/>
      <c r="C99" s="231"/>
      <c r="D99" s="220" t="s">
        <v>123</v>
      </c>
      <c r="E99" s="232" t="s">
        <v>19</v>
      </c>
      <c r="F99" s="233" t="s">
        <v>131</v>
      </c>
      <c r="G99" s="231"/>
      <c r="H99" s="232" t="s">
        <v>19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123</v>
      </c>
      <c r="AU99" s="239" t="s">
        <v>79</v>
      </c>
      <c r="AV99" s="14" t="s">
        <v>77</v>
      </c>
      <c r="AW99" s="14" t="s">
        <v>31</v>
      </c>
      <c r="AX99" s="14" t="s">
        <v>69</v>
      </c>
      <c r="AY99" s="239" t="s">
        <v>112</v>
      </c>
    </row>
    <row r="100" s="13" customFormat="1">
      <c r="A100" s="13"/>
      <c r="B100" s="218"/>
      <c r="C100" s="219"/>
      <c r="D100" s="220" t="s">
        <v>123</v>
      </c>
      <c r="E100" s="221" t="s">
        <v>19</v>
      </c>
      <c r="F100" s="222" t="s">
        <v>132</v>
      </c>
      <c r="G100" s="219"/>
      <c r="H100" s="223">
        <v>8.9000000000000004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123</v>
      </c>
      <c r="AU100" s="229" t="s">
        <v>79</v>
      </c>
      <c r="AV100" s="13" t="s">
        <v>79</v>
      </c>
      <c r="AW100" s="13" t="s">
        <v>31</v>
      </c>
      <c r="AX100" s="13" t="s">
        <v>69</v>
      </c>
      <c r="AY100" s="229" t="s">
        <v>112</v>
      </c>
    </row>
    <row r="101" s="14" customFormat="1">
      <c r="A101" s="14"/>
      <c r="B101" s="230"/>
      <c r="C101" s="231"/>
      <c r="D101" s="220" t="s">
        <v>123</v>
      </c>
      <c r="E101" s="232" t="s">
        <v>19</v>
      </c>
      <c r="F101" s="233" t="s">
        <v>133</v>
      </c>
      <c r="G101" s="231"/>
      <c r="H101" s="232" t="s">
        <v>19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123</v>
      </c>
      <c r="AU101" s="239" t="s">
        <v>79</v>
      </c>
      <c r="AV101" s="14" t="s">
        <v>77</v>
      </c>
      <c r="AW101" s="14" t="s">
        <v>31</v>
      </c>
      <c r="AX101" s="14" t="s">
        <v>69</v>
      </c>
      <c r="AY101" s="239" t="s">
        <v>112</v>
      </c>
    </row>
    <row r="102" s="13" customFormat="1">
      <c r="A102" s="13"/>
      <c r="B102" s="218"/>
      <c r="C102" s="219"/>
      <c r="D102" s="220" t="s">
        <v>123</v>
      </c>
      <c r="E102" s="221" t="s">
        <v>19</v>
      </c>
      <c r="F102" s="222" t="s">
        <v>134</v>
      </c>
      <c r="G102" s="219"/>
      <c r="H102" s="223">
        <v>2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123</v>
      </c>
      <c r="AU102" s="229" t="s">
        <v>79</v>
      </c>
      <c r="AV102" s="13" t="s">
        <v>79</v>
      </c>
      <c r="AW102" s="13" t="s">
        <v>31</v>
      </c>
      <c r="AX102" s="13" t="s">
        <v>69</v>
      </c>
      <c r="AY102" s="229" t="s">
        <v>112</v>
      </c>
    </row>
    <row r="103" s="14" customFormat="1">
      <c r="A103" s="14"/>
      <c r="B103" s="230"/>
      <c r="C103" s="231"/>
      <c r="D103" s="220" t="s">
        <v>123</v>
      </c>
      <c r="E103" s="232" t="s">
        <v>19</v>
      </c>
      <c r="F103" s="233" t="s">
        <v>133</v>
      </c>
      <c r="G103" s="231"/>
      <c r="H103" s="232" t="s">
        <v>19</v>
      </c>
      <c r="I103" s="234"/>
      <c r="J103" s="231"/>
      <c r="K103" s="231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123</v>
      </c>
      <c r="AU103" s="239" t="s">
        <v>79</v>
      </c>
      <c r="AV103" s="14" t="s">
        <v>77</v>
      </c>
      <c r="AW103" s="14" t="s">
        <v>31</v>
      </c>
      <c r="AX103" s="14" t="s">
        <v>69</v>
      </c>
      <c r="AY103" s="239" t="s">
        <v>112</v>
      </c>
    </row>
    <row r="104" s="15" customFormat="1">
      <c r="A104" s="15"/>
      <c r="B104" s="240"/>
      <c r="C104" s="241"/>
      <c r="D104" s="220" t="s">
        <v>123</v>
      </c>
      <c r="E104" s="242" t="s">
        <v>19</v>
      </c>
      <c r="F104" s="243" t="s">
        <v>135</v>
      </c>
      <c r="G104" s="241"/>
      <c r="H104" s="244">
        <v>27.57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0" t="s">
        <v>123</v>
      </c>
      <c r="AU104" s="250" t="s">
        <v>79</v>
      </c>
      <c r="AV104" s="15" t="s">
        <v>119</v>
      </c>
      <c r="AW104" s="15" t="s">
        <v>31</v>
      </c>
      <c r="AX104" s="15" t="s">
        <v>77</v>
      </c>
      <c r="AY104" s="250" t="s">
        <v>112</v>
      </c>
    </row>
    <row r="105" s="2" customFormat="1" ht="33" customHeight="1">
      <c r="A105" s="38"/>
      <c r="B105" s="39"/>
      <c r="C105" s="200" t="s">
        <v>136</v>
      </c>
      <c r="D105" s="200" t="s">
        <v>114</v>
      </c>
      <c r="E105" s="201" t="s">
        <v>137</v>
      </c>
      <c r="F105" s="202" t="s">
        <v>138</v>
      </c>
      <c r="G105" s="203" t="s">
        <v>117</v>
      </c>
      <c r="H105" s="204">
        <v>30.969999999999999</v>
      </c>
      <c r="I105" s="205"/>
      <c r="J105" s="206">
        <f>ROUND(I105*H105,2)</f>
        <v>0</v>
      </c>
      <c r="K105" s="202" t="s">
        <v>118</v>
      </c>
      <c r="L105" s="44"/>
      <c r="M105" s="207" t="s">
        <v>19</v>
      </c>
      <c r="N105" s="208" t="s">
        <v>40</v>
      </c>
      <c r="O105" s="84"/>
      <c r="P105" s="209">
        <f>O105*H105</f>
        <v>0</v>
      </c>
      <c r="Q105" s="209">
        <v>0</v>
      </c>
      <c r="R105" s="209">
        <f>Q105*H105</f>
        <v>0</v>
      </c>
      <c r="S105" s="209">
        <v>0.32500000000000001</v>
      </c>
      <c r="T105" s="210">
        <f>S105*H105</f>
        <v>10.065250000000001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1" t="s">
        <v>119</v>
      </c>
      <c r="AT105" s="211" t="s">
        <v>114</v>
      </c>
      <c r="AU105" s="211" t="s">
        <v>79</v>
      </c>
      <c r="AY105" s="17" t="s">
        <v>112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7" t="s">
        <v>77</v>
      </c>
      <c r="BK105" s="212">
        <f>ROUND(I105*H105,2)</f>
        <v>0</v>
      </c>
      <c r="BL105" s="17" t="s">
        <v>119</v>
      </c>
      <c r="BM105" s="211" t="s">
        <v>139</v>
      </c>
    </row>
    <row r="106" s="2" customFormat="1">
      <c r="A106" s="38"/>
      <c r="B106" s="39"/>
      <c r="C106" s="40"/>
      <c r="D106" s="213" t="s">
        <v>121</v>
      </c>
      <c r="E106" s="40"/>
      <c r="F106" s="214" t="s">
        <v>140</v>
      </c>
      <c r="G106" s="40"/>
      <c r="H106" s="40"/>
      <c r="I106" s="215"/>
      <c r="J106" s="40"/>
      <c r="K106" s="40"/>
      <c r="L106" s="44"/>
      <c r="M106" s="216"/>
      <c r="N106" s="217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121</v>
      </c>
      <c r="AU106" s="17" t="s">
        <v>79</v>
      </c>
    </row>
    <row r="107" s="13" customFormat="1">
      <c r="A107" s="13"/>
      <c r="B107" s="218"/>
      <c r="C107" s="219"/>
      <c r="D107" s="220" t="s">
        <v>123</v>
      </c>
      <c r="E107" s="221" t="s">
        <v>19</v>
      </c>
      <c r="F107" s="222" t="s">
        <v>141</v>
      </c>
      <c r="G107" s="219"/>
      <c r="H107" s="223">
        <v>30.969999999999999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123</v>
      </c>
      <c r="AU107" s="229" t="s">
        <v>79</v>
      </c>
      <c r="AV107" s="13" t="s">
        <v>79</v>
      </c>
      <c r="AW107" s="13" t="s">
        <v>31</v>
      </c>
      <c r="AX107" s="13" t="s">
        <v>77</v>
      </c>
      <c r="AY107" s="229" t="s">
        <v>112</v>
      </c>
    </row>
    <row r="108" s="14" customFormat="1">
      <c r="A108" s="14"/>
      <c r="B108" s="230"/>
      <c r="C108" s="231"/>
      <c r="D108" s="220" t="s">
        <v>123</v>
      </c>
      <c r="E108" s="232" t="s">
        <v>19</v>
      </c>
      <c r="F108" s="233" t="s">
        <v>133</v>
      </c>
      <c r="G108" s="231"/>
      <c r="H108" s="232" t="s">
        <v>19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123</v>
      </c>
      <c r="AU108" s="239" t="s">
        <v>79</v>
      </c>
      <c r="AV108" s="14" t="s">
        <v>77</v>
      </c>
      <c r="AW108" s="14" t="s">
        <v>31</v>
      </c>
      <c r="AX108" s="14" t="s">
        <v>69</v>
      </c>
      <c r="AY108" s="239" t="s">
        <v>112</v>
      </c>
    </row>
    <row r="109" s="2" customFormat="1" ht="33" customHeight="1">
      <c r="A109" s="38"/>
      <c r="B109" s="39"/>
      <c r="C109" s="200" t="s">
        <v>119</v>
      </c>
      <c r="D109" s="200" t="s">
        <v>114</v>
      </c>
      <c r="E109" s="201" t="s">
        <v>142</v>
      </c>
      <c r="F109" s="202" t="s">
        <v>143</v>
      </c>
      <c r="G109" s="203" t="s">
        <v>117</v>
      </c>
      <c r="H109" s="204">
        <v>60.43</v>
      </c>
      <c r="I109" s="205"/>
      <c r="J109" s="206">
        <f>ROUND(I109*H109,2)</f>
        <v>0</v>
      </c>
      <c r="K109" s="202" t="s">
        <v>118</v>
      </c>
      <c r="L109" s="44"/>
      <c r="M109" s="207" t="s">
        <v>19</v>
      </c>
      <c r="N109" s="208" t="s">
        <v>40</v>
      </c>
      <c r="O109" s="84"/>
      <c r="P109" s="209">
        <f>O109*H109</f>
        <v>0</v>
      </c>
      <c r="Q109" s="209">
        <v>0</v>
      </c>
      <c r="R109" s="209">
        <f>Q109*H109</f>
        <v>0</v>
      </c>
      <c r="S109" s="209">
        <v>0.625</v>
      </c>
      <c r="T109" s="210">
        <f>S109*H109</f>
        <v>37.768749999999997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1" t="s">
        <v>119</v>
      </c>
      <c r="AT109" s="211" t="s">
        <v>114</v>
      </c>
      <c r="AU109" s="211" t="s">
        <v>79</v>
      </c>
      <c r="AY109" s="17" t="s">
        <v>112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7" t="s">
        <v>77</v>
      </c>
      <c r="BK109" s="212">
        <f>ROUND(I109*H109,2)</f>
        <v>0</v>
      </c>
      <c r="BL109" s="17" t="s">
        <v>119</v>
      </c>
      <c r="BM109" s="211" t="s">
        <v>144</v>
      </c>
    </row>
    <row r="110" s="2" customFormat="1">
      <c r="A110" s="38"/>
      <c r="B110" s="39"/>
      <c r="C110" s="40"/>
      <c r="D110" s="213" t="s">
        <v>121</v>
      </c>
      <c r="E110" s="40"/>
      <c r="F110" s="214" t="s">
        <v>145</v>
      </c>
      <c r="G110" s="40"/>
      <c r="H110" s="40"/>
      <c r="I110" s="215"/>
      <c r="J110" s="40"/>
      <c r="K110" s="40"/>
      <c r="L110" s="44"/>
      <c r="M110" s="216"/>
      <c r="N110" s="217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121</v>
      </c>
      <c r="AU110" s="17" t="s">
        <v>79</v>
      </c>
    </row>
    <row r="111" s="13" customFormat="1">
      <c r="A111" s="13"/>
      <c r="B111" s="218"/>
      <c r="C111" s="219"/>
      <c r="D111" s="220" t="s">
        <v>123</v>
      </c>
      <c r="E111" s="221" t="s">
        <v>19</v>
      </c>
      <c r="F111" s="222" t="s">
        <v>146</v>
      </c>
      <c r="G111" s="219"/>
      <c r="H111" s="223">
        <v>49.640000000000001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123</v>
      </c>
      <c r="AU111" s="229" t="s">
        <v>79</v>
      </c>
      <c r="AV111" s="13" t="s">
        <v>79</v>
      </c>
      <c r="AW111" s="13" t="s">
        <v>31</v>
      </c>
      <c r="AX111" s="13" t="s">
        <v>69</v>
      </c>
      <c r="AY111" s="229" t="s">
        <v>112</v>
      </c>
    </row>
    <row r="112" s="14" customFormat="1">
      <c r="A112" s="14"/>
      <c r="B112" s="230"/>
      <c r="C112" s="231"/>
      <c r="D112" s="220" t="s">
        <v>123</v>
      </c>
      <c r="E112" s="232" t="s">
        <v>19</v>
      </c>
      <c r="F112" s="233" t="s">
        <v>133</v>
      </c>
      <c r="G112" s="231"/>
      <c r="H112" s="232" t="s">
        <v>19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123</v>
      </c>
      <c r="AU112" s="239" t="s">
        <v>79</v>
      </c>
      <c r="AV112" s="14" t="s">
        <v>77</v>
      </c>
      <c r="AW112" s="14" t="s">
        <v>31</v>
      </c>
      <c r="AX112" s="14" t="s">
        <v>69</v>
      </c>
      <c r="AY112" s="239" t="s">
        <v>112</v>
      </c>
    </row>
    <row r="113" s="13" customFormat="1">
      <c r="A113" s="13"/>
      <c r="B113" s="218"/>
      <c r="C113" s="219"/>
      <c r="D113" s="220" t="s">
        <v>123</v>
      </c>
      <c r="E113" s="221" t="s">
        <v>19</v>
      </c>
      <c r="F113" s="222" t="s">
        <v>147</v>
      </c>
      <c r="G113" s="219"/>
      <c r="H113" s="223">
        <v>10.789999999999999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123</v>
      </c>
      <c r="AU113" s="229" t="s">
        <v>79</v>
      </c>
      <c r="AV113" s="13" t="s">
        <v>79</v>
      </c>
      <c r="AW113" s="13" t="s">
        <v>31</v>
      </c>
      <c r="AX113" s="13" t="s">
        <v>69</v>
      </c>
      <c r="AY113" s="229" t="s">
        <v>112</v>
      </c>
    </row>
    <row r="114" s="14" customFormat="1">
      <c r="A114" s="14"/>
      <c r="B114" s="230"/>
      <c r="C114" s="231"/>
      <c r="D114" s="220" t="s">
        <v>123</v>
      </c>
      <c r="E114" s="232" t="s">
        <v>19</v>
      </c>
      <c r="F114" s="233" t="s">
        <v>133</v>
      </c>
      <c r="G114" s="231"/>
      <c r="H114" s="232" t="s">
        <v>19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123</v>
      </c>
      <c r="AU114" s="239" t="s">
        <v>79</v>
      </c>
      <c r="AV114" s="14" t="s">
        <v>77</v>
      </c>
      <c r="AW114" s="14" t="s">
        <v>31</v>
      </c>
      <c r="AX114" s="14" t="s">
        <v>69</v>
      </c>
      <c r="AY114" s="239" t="s">
        <v>112</v>
      </c>
    </row>
    <row r="115" s="15" customFormat="1">
      <c r="A115" s="15"/>
      <c r="B115" s="240"/>
      <c r="C115" s="241"/>
      <c r="D115" s="220" t="s">
        <v>123</v>
      </c>
      <c r="E115" s="242" t="s">
        <v>19</v>
      </c>
      <c r="F115" s="243" t="s">
        <v>135</v>
      </c>
      <c r="G115" s="241"/>
      <c r="H115" s="244">
        <v>60.43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0" t="s">
        <v>123</v>
      </c>
      <c r="AU115" s="250" t="s">
        <v>79</v>
      </c>
      <c r="AV115" s="15" t="s">
        <v>119</v>
      </c>
      <c r="AW115" s="15" t="s">
        <v>31</v>
      </c>
      <c r="AX115" s="15" t="s">
        <v>77</v>
      </c>
      <c r="AY115" s="250" t="s">
        <v>112</v>
      </c>
    </row>
    <row r="116" s="2" customFormat="1" ht="24.15" customHeight="1">
      <c r="A116" s="38"/>
      <c r="B116" s="39"/>
      <c r="C116" s="200" t="s">
        <v>148</v>
      </c>
      <c r="D116" s="200" t="s">
        <v>114</v>
      </c>
      <c r="E116" s="201" t="s">
        <v>149</v>
      </c>
      <c r="F116" s="202" t="s">
        <v>150</v>
      </c>
      <c r="G116" s="203" t="s">
        <v>117</v>
      </c>
      <c r="H116" s="204">
        <v>110</v>
      </c>
      <c r="I116" s="205"/>
      <c r="J116" s="206">
        <f>ROUND(I116*H116,2)</f>
        <v>0</v>
      </c>
      <c r="K116" s="202" t="s">
        <v>118</v>
      </c>
      <c r="L116" s="44"/>
      <c r="M116" s="207" t="s">
        <v>19</v>
      </c>
      <c r="N116" s="208" t="s">
        <v>40</v>
      </c>
      <c r="O116" s="84"/>
      <c r="P116" s="209">
        <f>O116*H116</f>
        <v>0</v>
      </c>
      <c r="Q116" s="209">
        <v>1.0000000000000001E-05</v>
      </c>
      <c r="R116" s="209">
        <f>Q116*H116</f>
        <v>0.0011000000000000001</v>
      </c>
      <c r="S116" s="209">
        <v>0.091999999999999998</v>
      </c>
      <c r="T116" s="210">
        <f>S116*H116</f>
        <v>10.119999999999999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1" t="s">
        <v>119</v>
      </c>
      <c r="AT116" s="211" t="s">
        <v>114</v>
      </c>
      <c r="AU116" s="211" t="s">
        <v>79</v>
      </c>
      <c r="AY116" s="17" t="s">
        <v>112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7" t="s">
        <v>77</v>
      </c>
      <c r="BK116" s="212">
        <f>ROUND(I116*H116,2)</f>
        <v>0</v>
      </c>
      <c r="BL116" s="17" t="s">
        <v>119</v>
      </c>
      <c r="BM116" s="211" t="s">
        <v>151</v>
      </c>
    </row>
    <row r="117" s="2" customFormat="1">
      <c r="A117" s="38"/>
      <c r="B117" s="39"/>
      <c r="C117" s="40"/>
      <c r="D117" s="213" t="s">
        <v>121</v>
      </c>
      <c r="E117" s="40"/>
      <c r="F117" s="214" t="s">
        <v>152</v>
      </c>
      <c r="G117" s="40"/>
      <c r="H117" s="40"/>
      <c r="I117" s="215"/>
      <c r="J117" s="40"/>
      <c r="K117" s="40"/>
      <c r="L117" s="44"/>
      <c r="M117" s="216"/>
      <c r="N117" s="217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121</v>
      </c>
      <c r="AU117" s="17" t="s">
        <v>79</v>
      </c>
    </row>
    <row r="118" s="13" customFormat="1">
      <c r="A118" s="13"/>
      <c r="B118" s="218"/>
      <c r="C118" s="219"/>
      <c r="D118" s="220" t="s">
        <v>123</v>
      </c>
      <c r="E118" s="221" t="s">
        <v>19</v>
      </c>
      <c r="F118" s="222" t="s">
        <v>153</v>
      </c>
      <c r="G118" s="219"/>
      <c r="H118" s="223">
        <v>110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123</v>
      </c>
      <c r="AU118" s="229" t="s">
        <v>79</v>
      </c>
      <c r="AV118" s="13" t="s">
        <v>79</v>
      </c>
      <c r="AW118" s="13" t="s">
        <v>31</v>
      </c>
      <c r="AX118" s="13" t="s">
        <v>77</v>
      </c>
      <c r="AY118" s="229" t="s">
        <v>112</v>
      </c>
    </row>
    <row r="119" s="14" customFormat="1">
      <c r="A119" s="14"/>
      <c r="B119" s="230"/>
      <c r="C119" s="231"/>
      <c r="D119" s="220" t="s">
        <v>123</v>
      </c>
      <c r="E119" s="232" t="s">
        <v>19</v>
      </c>
      <c r="F119" s="233" t="s">
        <v>133</v>
      </c>
      <c r="G119" s="231"/>
      <c r="H119" s="232" t="s">
        <v>19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123</v>
      </c>
      <c r="AU119" s="239" t="s">
        <v>79</v>
      </c>
      <c r="AV119" s="14" t="s">
        <v>77</v>
      </c>
      <c r="AW119" s="14" t="s">
        <v>31</v>
      </c>
      <c r="AX119" s="14" t="s">
        <v>69</v>
      </c>
      <c r="AY119" s="239" t="s">
        <v>112</v>
      </c>
    </row>
    <row r="120" s="2" customFormat="1" ht="24.15" customHeight="1">
      <c r="A120" s="38"/>
      <c r="B120" s="39"/>
      <c r="C120" s="200" t="s">
        <v>154</v>
      </c>
      <c r="D120" s="200" t="s">
        <v>114</v>
      </c>
      <c r="E120" s="201" t="s">
        <v>155</v>
      </c>
      <c r="F120" s="202" t="s">
        <v>156</v>
      </c>
      <c r="G120" s="203" t="s">
        <v>117</v>
      </c>
      <c r="H120" s="204">
        <v>76.840000000000003</v>
      </c>
      <c r="I120" s="205"/>
      <c r="J120" s="206">
        <f>ROUND(I120*H120,2)</f>
        <v>0</v>
      </c>
      <c r="K120" s="202" t="s">
        <v>118</v>
      </c>
      <c r="L120" s="44"/>
      <c r="M120" s="207" t="s">
        <v>19</v>
      </c>
      <c r="N120" s="208" t="s">
        <v>40</v>
      </c>
      <c r="O120" s="84"/>
      <c r="P120" s="209">
        <f>O120*H120</f>
        <v>0</v>
      </c>
      <c r="Q120" s="209">
        <v>2.0000000000000002E-05</v>
      </c>
      <c r="R120" s="209">
        <f>Q120*H120</f>
        <v>0.0015368000000000003</v>
      </c>
      <c r="S120" s="209">
        <v>0.161</v>
      </c>
      <c r="T120" s="210">
        <f>S120*H120</f>
        <v>12.37124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1" t="s">
        <v>119</v>
      </c>
      <c r="AT120" s="211" t="s">
        <v>114</v>
      </c>
      <c r="AU120" s="211" t="s">
        <v>79</v>
      </c>
      <c r="AY120" s="17" t="s">
        <v>112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77</v>
      </c>
      <c r="BK120" s="212">
        <f>ROUND(I120*H120,2)</f>
        <v>0</v>
      </c>
      <c r="BL120" s="17" t="s">
        <v>119</v>
      </c>
      <c r="BM120" s="211" t="s">
        <v>157</v>
      </c>
    </row>
    <row r="121" s="2" customFormat="1">
      <c r="A121" s="38"/>
      <c r="B121" s="39"/>
      <c r="C121" s="40"/>
      <c r="D121" s="213" t="s">
        <v>121</v>
      </c>
      <c r="E121" s="40"/>
      <c r="F121" s="214" t="s">
        <v>158</v>
      </c>
      <c r="G121" s="40"/>
      <c r="H121" s="40"/>
      <c r="I121" s="215"/>
      <c r="J121" s="40"/>
      <c r="K121" s="40"/>
      <c r="L121" s="44"/>
      <c r="M121" s="216"/>
      <c r="N121" s="217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121</v>
      </c>
      <c r="AU121" s="17" t="s">
        <v>79</v>
      </c>
    </row>
    <row r="122" s="13" customFormat="1">
      <c r="A122" s="13"/>
      <c r="B122" s="218"/>
      <c r="C122" s="219"/>
      <c r="D122" s="220" t="s">
        <v>123</v>
      </c>
      <c r="E122" s="221" t="s">
        <v>19</v>
      </c>
      <c r="F122" s="222" t="s">
        <v>159</v>
      </c>
      <c r="G122" s="219"/>
      <c r="H122" s="223">
        <v>76.840000000000003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123</v>
      </c>
      <c r="AU122" s="229" t="s">
        <v>79</v>
      </c>
      <c r="AV122" s="13" t="s">
        <v>79</v>
      </c>
      <c r="AW122" s="13" t="s">
        <v>31</v>
      </c>
      <c r="AX122" s="13" t="s">
        <v>77</v>
      </c>
      <c r="AY122" s="229" t="s">
        <v>112</v>
      </c>
    </row>
    <row r="123" s="14" customFormat="1">
      <c r="A123" s="14"/>
      <c r="B123" s="230"/>
      <c r="C123" s="231"/>
      <c r="D123" s="220" t="s">
        <v>123</v>
      </c>
      <c r="E123" s="232" t="s">
        <v>19</v>
      </c>
      <c r="F123" s="233" t="s">
        <v>133</v>
      </c>
      <c r="G123" s="231"/>
      <c r="H123" s="232" t="s">
        <v>19</v>
      </c>
      <c r="I123" s="234"/>
      <c r="J123" s="231"/>
      <c r="K123" s="231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123</v>
      </c>
      <c r="AU123" s="239" t="s">
        <v>79</v>
      </c>
      <c r="AV123" s="14" t="s">
        <v>77</v>
      </c>
      <c r="AW123" s="14" t="s">
        <v>31</v>
      </c>
      <c r="AX123" s="14" t="s">
        <v>69</v>
      </c>
      <c r="AY123" s="239" t="s">
        <v>112</v>
      </c>
    </row>
    <row r="124" s="2" customFormat="1" ht="24.15" customHeight="1">
      <c r="A124" s="38"/>
      <c r="B124" s="39"/>
      <c r="C124" s="200" t="s">
        <v>160</v>
      </c>
      <c r="D124" s="200" t="s">
        <v>114</v>
      </c>
      <c r="E124" s="201" t="s">
        <v>161</v>
      </c>
      <c r="F124" s="202" t="s">
        <v>162</v>
      </c>
      <c r="G124" s="203" t="s">
        <v>163</v>
      </c>
      <c r="H124" s="204">
        <v>88</v>
      </c>
      <c r="I124" s="205"/>
      <c r="J124" s="206">
        <f>ROUND(I124*H124,2)</f>
        <v>0</v>
      </c>
      <c r="K124" s="202" t="s">
        <v>118</v>
      </c>
      <c r="L124" s="44"/>
      <c r="M124" s="207" t="s">
        <v>19</v>
      </c>
      <c r="N124" s="208" t="s">
        <v>40</v>
      </c>
      <c r="O124" s="84"/>
      <c r="P124" s="209">
        <f>O124*H124</f>
        <v>0</v>
      </c>
      <c r="Q124" s="209">
        <v>0</v>
      </c>
      <c r="R124" s="209">
        <f>Q124*H124</f>
        <v>0</v>
      </c>
      <c r="S124" s="209">
        <v>0.28999999999999998</v>
      </c>
      <c r="T124" s="210">
        <f>S124*H124</f>
        <v>25.52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1" t="s">
        <v>119</v>
      </c>
      <c r="AT124" s="211" t="s">
        <v>114</v>
      </c>
      <c r="AU124" s="211" t="s">
        <v>79</v>
      </c>
      <c r="AY124" s="17" t="s">
        <v>112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7" t="s">
        <v>77</v>
      </c>
      <c r="BK124" s="212">
        <f>ROUND(I124*H124,2)</f>
        <v>0</v>
      </c>
      <c r="BL124" s="17" t="s">
        <v>119</v>
      </c>
      <c r="BM124" s="211" t="s">
        <v>164</v>
      </c>
    </row>
    <row r="125" s="2" customFormat="1">
      <c r="A125" s="38"/>
      <c r="B125" s="39"/>
      <c r="C125" s="40"/>
      <c r="D125" s="213" t="s">
        <v>121</v>
      </c>
      <c r="E125" s="40"/>
      <c r="F125" s="214" t="s">
        <v>165</v>
      </c>
      <c r="G125" s="40"/>
      <c r="H125" s="40"/>
      <c r="I125" s="215"/>
      <c r="J125" s="40"/>
      <c r="K125" s="40"/>
      <c r="L125" s="44"/>
      <c r="M125" s="216"/>
      <c r="N125" s="217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121</v>
      </c>
      <c r="AU125" s="17" t="s">
        <v>79</v>
      </c>
    </row>
    <row r="126" s="13" customFormat="1">
      <c r="A126" s="13"/>
      <c r="B126" s="218"/>
      <c r="C126" s="219"/>
      <c r="D126" s="220" t="s">
        <v>123</v>
      </c>
      <c r="E126" s="221" t="s">
        <v>19</v>
      </c>
      <c r="F126" s="222" t="s">
        <v>166</v>
      </c>
      <c r="G126" s="219"/>
      <c r="H126" s="223">
        <v>88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123</v>
      </c>
      <c r="AU126" s="229" t="s">
        <v>79</v>
      </c>
      <c r="AV126" s="13" t="s">
        <v>79</v>
      </c>
      <c r="AW126" s="13" t="s">
        <v>31</v>
      </c>
      <c r="AX126" s="13" t="s">
        <v>77</v>
      </c>
      <c r="AY126" s="229" t="s">
        <v>112</v>
      </c>
    </row>
    <row r="127" s="14" customFormat="1">
      <c r="A127" s="14"/>
      <c r="B127" s="230"/>
      <c r="C127" s="231"/>
      <c r="D127" s="220" t="s">
        <v>123</v>
      </c>
      <c r="E127" s="232" t="s">
        <v>19</v>
      </c>
      <c r="F127" s="233" t="s">
        <v>167</v>
      </c>
      <c r="G127" s="231"/>
      <c r="H127" s="232" t="s">
        <v>19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9" t="s">
        <v>123</v>
      </c>
      <c r="AU127" s="239" t="s">
        <v>79</v>
      </c>
      <c r="AV127" s="14" t="s">
        <v>77</v>
      </c>
      <c r="AW127" s="14" t="s">
        <v>31</v>
      </c>
      <c r="AX127" s="14" t="s">
        <v>69</v>
      </c>
      <c r="AY127" s="239" t="s">
        <v>112</v>
      </c>
    </row>
    <row r="128" s="2" customFormat="1" ht="16.5" customHeight="1">
      <c r="A128" s="38"/>
      <c r="B128" s="39"/>
      <c r="C128" s="200" t="s">
        <v>168</v>
      </c>
      <c r="D128" s="200" t="s">
        <v>114</v>
      </c>
      <c r="E128" s="201" t="s">
        <v>169</v>
      </c>
      <c r="F128" s="202" t="s">
        <v>170</v>
      </c>
      <c r="G128" s="203" t="s">
        <v>171</v>
      </c>
      <c r="H128" s="204">
        <v>1.6799999999999999</v>
      </c>
      <c r="I128" s="205"/>
      <c r="J128" s="206">
        <f>ROUND(I128*H128,2)</f>
        <v>0</v>
      </c>
      <c r="K128" s="202" t="s">
        <v>118</v>
      </c>
      <c r="L128" s="44"/>
      <c r="M128" s="207" t="s">
        <v>19</v>
      </c>
      <c r="N128" s="208" t="s">
        <v>40</v>
      </c>
      <c r="O128" s="84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1" t="s">
        <v>119</v>
      </c>
      <c r="AT128" s="211" t="s">
        <v>114</v>
      </c>
      <c r="AU128" s="211" t="s">
        <v>79</v>
      </c>
      <c r="AY128" s="17" t="s">
        <v>112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77</v>
      </c>
      <c r="BK128" s="212">
        <f>ROUND(I128*H128,2)</f>
        <v>0</v>
      </c>
      <c r="BL128" s="17" t="s">
        <v>119</v>
      </c>
      <c r="BM128" s="211" t="s">
        <v>172</v>
      </c>
    </row>
    <row r="129" s="2" customFormat="1">
      <c r="A129" s="38"/>
      <c r="B129" s="39"/>
      <c r="C129" s="40"/>
      <c r="D129" s="213" t="s">
        <v>121</v>
      </c>
      <c r="E129" s="40"/>
      <c r="F129" s="214" t="s">
        <v>173</v>
      </c>
      <c r="G129" s="40"/>
      <c r="H129" s="40"/>
      <c r="I129" s="215"/>
      <c r="J129" s="40"/>
      <c r="K129" s="40"/>
      <c r="L129" s="44"/>
      <c r="M129" s="216"/>
      <c r="N129" s="217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121</v>
      </c>
      <c r="AU129" s="17" t="s">
        <v>79</v>
      </c>
    </row>
    <row r="130" s="13" customFormat="1">
      <c r="A130" s="13"/>
      <c r="B130" s="218"/>
      <c r="C130" s="219"/>
      <c r="D130" s="220" t="s">
        <v>123</v>
      </c>
      <c r="E130" s="221" t="s">
        <v>19</v>
      </c>
      <c r="F130" s="222" t="s">
        <v>174</v>
      </c>
      <c r="G130" s="219"/>
      <c r="H130" s="223">
        <v>1.6799999999999999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123</v>
      </c>
      <c r="AU130" s="229" t="s">
        <v>79</v>
      </c>
      <c r="AV130" s="13" t="s">
        <v>79</v>
      </c>
      <c r="AW130" s="13" t="s">
        <v>31</v>
      </c>
      <c r="AX130" s="13" t="s">
        <v>77</v>
      </c>
      <c r="AY130" s="229" t="s">
        <v>112</v>
      </c>
    </row>
    <row r="131" s="2" customFormat="1" ht="37.8" customHeight="1">
      <c r="A131" s="38"/>
      <c r="B131" s="39"/>
      <c r="C131" s="200" t="s">
        <v>175</v>
      </c>
      <c r="D131" s="200" t="s">
        <v>114</v>
      </c>
      <c r="E131" s="201" t="s">
        <v>176</v>
      </c>
      <c r="F131" s="202" t="s">
        <v>177</v>
      </c>
      <c r="G131" s="203" t="s">
        <v>171</v>
      </c>
      <c r="H131" s="204">
        <v>0.83999999999999997</v>
      </c>
      <c r="I131" s="205"/>
      <c r="J131" s="206">
        <f>ROUND(I131*H131,2)</f>
        <v>0</v>
      </c>
      <c r="K131" s="202" t="s">
        <v>118</v>
      </c>
      <c r="L131" s="44"/>
      <c r="M131" s="207" t="s">
        <v>19</v>
      </c>
      <c r="N131" s="208" t="s">
        <v>40</v>
      </c>
      <c r="O131" s="84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1" t="s">
        <v>119</v>
      </c>
      <c r="AT131" s="211" t="s">
        <v>114</v>
      </c>
      <c r="AU131" s="211" t="s">
        <v>79</v>
      </c>
      <c r="AY131" s="17" t="s">
        <v>112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77</v>
      </c>
      <c r="BK131" s="212">
        <f>ROUND(I131*H131,2)</f>
        <v>0</v>
      </c>
      <c r="BL131" s="17" t="s">
        <v>119</v>
      </c>
      <c r="BM131" s="211" t="s">
        <v>178</v>
      </c>
    </row>
    <row r="132" s="2" customFormat="1">
      <c r="A132" s="38"/>
      <c r="B132" s="39"/>
      <c r="C132" s="40"/>
      <c r="D132" s="213" t="s">
        <v>121</v>
      </c>
      <c r="E132" s="40"/>
      <c r="F132" s="214" t="s">
        <v>179</v>
      </c>
      <c r="G132" s="40"/>
      <c r="H132" s="40"/>
      <c r="I132" s="215"/>
      <c r="J132" s="40"/>
      <c r="K132" s="40"/>
      <c r="L132" s="44"/>
      <c r="M132" s="216"/>
      <c r="N132" s="217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121</v>
      </c>
      <c r="AU132" s="17" t="s">
        <v>79</v>
      </c>
    </row>
    <row r="133" s="13" customFormat="1">
      <c r="A133" s="13"/>
      <c r="B133" s="218"/>
      <c r="C133" s="219"/>
      <c r="D133" s="220" t="s">
        <v>123</v>
      </c>
      <c r="E133" s="221" t="s">
        <v>19</v>
      </c>
      <c r="F133" s="222" t="s">
        <v>180</v>
      </c>
      <c r="G133" s="219"/>
      <c r="H133" s="223">
        <v>0.83999999999999997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123</v>
      </c>
      <c r="AU133" s="229" t="s">
        <v>79</v>
      </c>
      <c r="AV133" s="13" t="s">
        <v>79</v>
      </c>
      <c r="AW133" s="13" t="s">
        <v>31</v>
      </c>
      <c r="AX133" s="13" t="s">
        <v>77</v>
      </c>
      <c r="AY133" s="229" t="s">
        <v>112</v>
      </c>
    </row>
    <row r="134" s="2" customFormat="1" ht="37.8" customHeight="1">
      <c r="A134" s="38"/>
      <c r="B134" s="39"/>
      <c r="C134" s="200" t="s">
        <v>181</v>
      </c>
      <c r="D134" s="200" t="s">
        <v>114</v>
      </c>
      <c r="E134" s="201" t="s">
        <v>182</v>
      </c>
      <c r="F134" s="202" t="s">
        <v>183</v>
      </c>
      <c r="G134" s="203" t="s">
        <v>171</v>
      </c>
      <c r="H134" s="204">
        <v>1.6799999999999999</v>
      </c>
      <c r="I134" s="205"/>
      <c r="J134" s="206">
        <f>ROUND(I134*H134,2)</f>
        <v>0</v>
      </c>
      <c r="K134" s="202" t="s">
        <v>118</v>
      </c>
      <c r="L134" s="44"/>
      <c r="M134" s="207" t="s">
        <v>19</v>
      </c>
      <c r="N134" s="208" t="s">
        <v>40</v>
      </c>
      <c r="O134" s="84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1" t="s">
        <v>119</v>
      </c>
      <c r="AT134" s="211" t="s">
        <v>114</v>
      </c>
      <c r="AU134" s="211" t="s">
        <v>79</v>
      </c>
      <c r="AY134" s="17" t="s">
        <v>112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77</v>
      </c>
      <c r="BK134" s="212">
        <f>ROUND(I134*H134,2)</f>
        <v>0</v>
      </c>
      <c r="BL134" s="17" t="s">
        <v>119</v>
      </c>
      <c r="BM134" s="211" t="s">
        <v>184</v>
      </c>
    </row>
    <row r="135" s="2" customFormat="1">
      <c r="A135" s="38"/>
      <c r="B135" s="39"/>
      <c r="C135" s="40"/>
      <c r="D135" s="213" t="s">
        <v>121</v>
      </c>
      <c r="E135" s="40"/>
      <c r="F135" s="214" t="s">
        <v>185</v>
      </c>
      <c r="G135" s="40"/>
      <c r="H135" s="40"/>
      <c r="I135" s="215"/>
      <c r="J135" s="40"/>
      <c r="K135" s="40"/>
      <c r="L135" s="44"/>
      <c r="M135" s="216"/>
      <c r="N135" s="217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121</v>
      </c>
      <c r="AU135" s="17" t="s">
        <v>79</v>
      </c>
    </row>
    <row r="136" s="13" customFormat="1">
      <c r="A136" s="13"/>
      <c r="B136" s="218"/>
      <c r="C136" s="219"/>
      <c r="D136" s="220" t="s">
        <v>123</v>
      </c>
      <c r="E136" s="221" t="s">
        <v>19</v>
      </c>
      <c r="F136" s="222" t="s">
        <v>186</v>
      </c>
      <c r="G136" s="219"/>
      <c r="H136" s="223">
        <v>1.6799999999999999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123</v>
      </c>
      <c r="AU136" s="229" t="s">
        <v>79</v>
      </c>
      <c r="AV136" s="13" t="s">
        <v>79</v>
      </c>
      <c r="AW136" s="13" t="s">
        <v>31</v>
      </c>
      <c r="AX136" s="13" t="s">
        <v>77</v>
      </c>
      <c r="AY136" s="229" t="s">
        <v>112</v>
      </c>
    </row>
    <row r="137" s="2" customFormat="1" ht="37.8" customHeight="1">
      <c r="A137" s="38"/>
      <c r="B137" s="39"/>
      <c r="C137" s="200" t="s">
        <v>187</v>
      </c>
      <c r="D137" s="200" t="s">
        <v>114</v>
      </c>
      <c r="E137" s="201" t="s">
        <v>188</v>
      </c>
      <c r="F137" s="202" t="s">
        <v>189</v>
      </c>
      <c r="G137" s="203" t="s">
        <v>171</v>
      </c>
      <c r="H137" s="204">
        <v>16.800000000000001</v>
      </c>
      <c r="I137" s="205"/>
      <c r="J137" s="206">
        <f>ROUND(I137*H137,2)</f>
        <v>0</v>
      </c>
      <c r="K137" s="202" t="s">
        <v>118</v>
      </c>
      <c r="L137" s="44"/>
      <c r="M137" s="207" t="s">
        <v>19</v>
      </c>
      <c r="N137" s="208" t="s">
        <v>40</v>
      </c>
      <c r="O137" s="84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1" t="s">
        <v>119</v>
      </c>
      <c r="AT137" s="211" t="s">
        <v>114</v>
      </c>
      <c r="AU137" s="211" t="s">
        <v>79</v>
      </c>
      <c r="AY137" s="17" t="s">
        <v>112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7" t="s">
        <v>77</v>
      </c>
      <c r="BK137" s="212">
        <f>ROUND(I137*H137,2)</f>
        <v>0</v>
      </c>
      <c r="BL137" s="17" t="s">
        <v>119</v>
      </c>
      <c r="BM137" s="211" t="s">
        <v>190</v>
      </c>
    </row>
    <row r="138" s="2" customFormat="1">
      <c r="A138" s="38"/>
      <c r="B138" s="39"/>
      <c r="C138" s="40"/>
      <c r="D138" s="213" t="s">
        <v>121</v>
      </c>
      <c r="E138" s="40"/>
      <c r="F138" s="214" t="s">
        <v>191</v>
      </c>
      <c r="G138" s="40"/>
      <c r="H138" s="40"/>
      <c r="I138" s="215"/>
      <c r="J138" s="40"/>
      <c r="K138" s="40"/>
      <c r="L138" s="44"/>
      <c r="M138" s="216"/>
      <c r="N138" s="217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121</v>
      </c>
      <c r="AU138" s="17" t="s">
        <v>79</v>
      </c>
    </row>
    <row r="139" s="13" customFormat="1">
      <c r="A139" s="13"/>
      <c r="B139" s="218"/>
      <c r="C139" s="219"/>
      <c r="D139" s="220" t="s">
        <v>123</v>
      </c>
      <c r="E139" s="221" t="s">
        <v>19</v>
      </c>
      <c r="F139" s="222" t="s">
        <v>192</v>
      </c>
      <c r="G139" s="219"/>
      <c r="H139" s="223">
        <v>16.800000000000001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123</v>
      </c>
      <c r="AU139" s="229" t="s">
        <v>79</v>
      </c>
      <c r="AV139" s="13" t="s">
        <v>79</v>
      </c>
      <c r="AW139" s="13" t="s">
        <v>31</v>
      </c>
      <c r="AX139" s="13" t="s">
        <v>77</v>
      </c>
      <c r="AY139" s="229" t="s">
        <v>112</v>
      </c>
    </row>
    <row r="140" s="2" customFormat="1" ht="24.15" customHeight="1">
      <c r="A140" s="38"/>
      <c r="B140" s="39"/>
      <c r="C140" s="200" t="s">
        <v>8</v>
      </c>
      <c r="D140" s="200" t="s">
        <v>114</v>
      </c>
      <c r="E140" s="201" t="s">
        <v>193</v>
      </c>
      <c r="F140" s="202" t="s">
        <v>194</v>
      </c>
      <c r="G140" s="203" t="s">
        <v>171</v>
      </c>
      <c r="H140" s="204">
        <v>0.83999999999999997</v>
      </c>
      <c r="I140" s="205"/>
      <c r="J140" s="206">
        <f>ROUND(I140*H140,2)</f>
        <v>0</v>
      </c>
      <c r="K140" s="202" t="s">
        <v>118</v>
      </c>
      <c r="L140" s="44"/>
      <c r="M140" s="207" t="s">
        <v>19</v>
      </c>
      <c r="N140" s="208" t="s">
        <v>40</v>
      </c>
      <c r="O140" s="84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1" t="s">
        <v>119</v>
      </c>
      <c r="AT140" s="211" t="s">
        <v>114</v>
      </c>
      <c r="AU140" s="211" t="s">
        <v>79</v>
      </c>
      <c r="AY140" s="17" t="s">
        <v>112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7" t="s">
        <v>77</v>
      </c>
      <c r="BK140" s="212">
        <f>ROUND(I140*H140,2)</f>
        <v>0</v>
      </c>
      <c r="BL140" s="17" t="s">
        <v>119</v>
      </c>
      <c r="BM140" s="211" t="s">
        <v>195</v>
      </c>
    </row>
    <row r="141" s="2" customFormat="1">
      <c r="A141" s="38"/>
      <c r="B141" s="39"/>
      <c r="C141" s="40"/>
      <c r="D141" s="213" t="s">
        <v>121</v>
      </c>
      <c r="E141" s="40"/>
      <c r="F141" s="214" t="s">
        <v>196</v>
      </c>
      <c r="G141" s="40"/>
      <c r="H141" s="40"/>
      <c r="I141" s="215"/>
      <c r="J141" s="40"/>
      <c r="K141" s="40"/>
      <c r="L141" s="44"/>
      <c r="M141" s="216"/>
      <c r="N141" s="217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121</v>
      </c>
      <c r="AU141" s="17" t="s">
        <v>79</v>
      </c>
    </row>
    <row r="142" s="13" customFormat="1">
      <c r="A142" s="13"/>
      <c r="B142" s="218"/>
      <c r="C142" s="219"/>
      <c r="D142" s="220" t="s">
        <v>123</v>
      </c>
      <c r="E142" s="221" t="s">
        <v>19</v>
      </c>
      <c r="F142" s="222" t="s">
        <v>197</v>
      </c>
      <c r="G142" s="219"/>
      <c r="H142" s="223">
        <v>0.83999999999999997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123</v>
      </c>
      <c r="AU142" s="229" t="s">
        <v>79</v>
      </c>
      <c r="AV142" s="13" t="s">
        <v>79</v>
      </c>
      <c r="AW142" s="13" t="s">
        <v>31</v>
      </c>
      <c r="AX142" s="13" t="s">
        <v>77</v>
      </c>
      <c r="AY142" s="229" t="s">
        <v>112</v>
      </c>
    </row>
    <row r="143" s="2" customFormat="1" ht="33" customHeight="1">
      <c r="A143" s="38"/>
      <c r="B143" s="39"/>
      <c r="C143" s="200" t="s">
        <v>198</v>
      </c>
      <c r="D143" s="200" t="s">
        <v>114</v>
      </c>
      <c r="E143" s="201" t="s">
        <v>199</v>
      </c>
      <c r="F143" s="202" t="s">
        <v>200</v>
      </c>
      <c r="G143" s="203" t="s">
        <v>171</v>
      </c>
      <c r="H143" s="204">
        <v>0.83999999999999997</v>
      </c>
      <c r="I143" s="205"/>
      <c r="J143" s="206">
        <f>ROUND(I143*H143,2)</f>
        <v>0</v>
      </c>
      <c r="K143" s="202" t="s">
        <v>118</v>
      </c>
      <c r="L143" s="44"/>
      <c r="M143" s="207" t="s">
        <v>19</v>
      </c>
      <c r="N143" s="208" t="s">
        <v>40</v>
      </c>
      <c r="O143" s="84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1" t="s">
        <v>119</v>
      </c>
      <c r="AT143" s="211" t="s">
        <v>114</v>
      </c>
      <c r="AU143" s="211" t="s">
        <v>79</v>
      </c>
      <c r="AY143" s="17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7" t="s">
        <v>77</v>
      </c>
      <c r="BK143" s="212">
        <f>ROUND(I143*H143,2)</f>
        <v>0</v>
      </c>
      <c r="BL143" s="17" t="s">
        <v>119</v>
      </c>
      <c r="BM143" s="211" t="s">
        <v>201</v>
      </c>
    </row>
    <row r="144" s="2" customFormat="1">
      <c r="A144" s="38"/>
      <c r="B144" s="39"/>
      <c r="C144" s="40"/>
      <c r="D144" s="213" t="s">
        <v>121</v>
      </c>
      <c r="E144" s="40"/>
      <c r="F144" s="214" t="s">
        <v>202</v>
      </c>
      <c r="G144" s="40"/>
      <c r="H144" s="40"/>
      <c r="I144" s="215"/>
      <c r="J144" s="40"/>
      <c r="K144" s="40"/>
      <c r="L144" s="44"/>
      <c r="M144" s="216"/>
      <c r="N144" s="217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121</v>
      </c>
      <c r="AU144" s="17" t="s">
        <v>79</v>
      </c>
    </row>
    <row r="145" s="14" customFormat="1">
      <c r="A145" s="14"/>
      <c r="B145" s="230"/>
      <c r="C145" s="231"/>
      <c r="D145" s="220" t="s">
        <v>123</v>
      </c>
      <c r="E145" s="232" t="s">
        <v>19</v>
      </c>
      <c r="F145" s="233" t="s">
        <v>203</v>
      </c>
      <c r="G145" s="231"/>
      <c r="H145" s="232" t="s">
        <v>19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123</v>
      </c>
      <c r="AU145" s="239" t="s">
        <v>79</v>
      </c>
      <c r="AV145" s="14" t="s">
        <v>77</v>
      </c>
      <c r="AW145" s="14" t="s">
        <v>31</v>
      </c>
      <c r="AX145" s="14" t="s">
        <v>69</v>
      </c>
      <c r="AY145" s="239" t="s">
        <v>112</v>
      </c>
    </row>
    <row r="146" s="13" customFormat="1">
      <c r="A146" s="13"/>
      <c r="B146" s="218"/>
      <c r="C146" s="219"/>
      <c r="D146" s="220" t="s">
        <v>123</v>
      </c>
      <c r="E146" s="221" t="s">
        <v>19</v>
      </c>
      <c r="F146" s="222" t="s">
        <v>204</v>
      </c>
      <c r="G146" s="219"/>
      <c r="H146" s="223">
        <v>0.83999999999999997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123</v>
      </c>
      <c r="AU146" s="229" t="s">
        <v>79</v>
      </c>
      <c r="AV146" s="13" t="s">
        <v>79</v>
      </c>
      <c r="AW146" s="13" t="s">
        <v>31</v>
      </c>
      <c r="AX146" s="13" t="s">
        <v>77</v>
      </c>
      <c r="AY146" s="229" t="s">
        <v>112</v>
      </c>
    </row>
    <row r="147" s="2" customFormat="1" ht="24.15" customHeight="1">
      <c r="A147" s="38"/>
      <c r="B147" s="39"/>
      <c r="C147" s="200" t="s">
        <v>205</v>
      </c>
      <c r="D147" s="200" t="s">
        <v>114</v>
      </c>
      <c r="E147" s="201" t="s">
        <v>206</v>
      </c>
      <c r="F147" s="202" t="s">
        <v>207</v>
      </c>
      <c r="G147" s="203" t="s">
        <v>208</v>
      </c>
      <c r="H147" s="204">
        <v>3.3599999999999999</v>
      </c>
      <c r="I147" s="205"/>
      <c r="J147" s="206">
        <f>ROUND(I147*H147,2)</f>
        <v>0</v>
      </c>
      <c r="K147" s="202" t="s">
        <v>118</v>
      </c>
      <c r="L147" s="44"/>
      <c r="M147" s="207" t="s">
        <v>19</v>
      </c>
      <c r="N147" s="208" t="s">
        <v>40</v>
      </c>
      <c r="O147" s="84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1" t="s">
        <v>119</v>
      </c>
      <c r="AT147" s="211" t="s">
        <v>114</v>
      </c>
      <c r="AU147" s="211" t="s">
        <v>79</v>
      </c>
      <c r="AY147" s="17" t="s">
        <v>112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77</v>
      </c>
      <c r="BK147" s="212">
        <f>ROUND(I147*H147,2)</f>
        <v>0</v>
      </c>
      <c r="BL147" s="17" t="s">
        <v>119</v>
      </c>
      <c r="BM147" s="211" t="s">
        <v>209</v>
      </c>
    </row>
    <row r="148" s="2" customFormat="1">
      <c r="A148" s="38"/>
      <c r="B148" s="39"/>
      <c r="C148" s="40"/>
      <c r="D148" s="213" t="s">
        <v>121</v>
      </c>
      <c r="E148" s="40"/>
      <c r="F148" s="214" t="s">
        <v>210</v>
      </c>
      <c r="G148" s="40"/>
      <c r="H148" s="40"/>
      <c r="I148" s="215"/>
      <c r="J148" s="40"/>
      <c r="K148" s="40"/>
      <c r="L148" s="44"/>
      <c r="M148" s="216"/>
      <c r="N148" s="217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121</v>
      </c>
      <c r="AU148" s="17" t="s">
        <v>79</v>
      </c>
    </row>
    <row r="149" s="14" customFormat="1">
      <c r="A149" s="14"/>
      <c r="B149" s="230"/>
      <c r="C149" s="231"/>
      <c r="D149" s="220" t="s">
        <v>123</v>
      </c>
      <c r="E149" s="232" t="s">
        <v>19</v>
      </c>
      <c r="F149" s="233" t="s">
        <v>211</v>
      </c>
      <c r="G149" s="231"/>
      <c r="H149" s="232" t="s">
        <v>19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123</v>
      </c>
      <c r="AU149" s="239" t="s">
        <v>79</v>
      </c>
      <c r="AV149" s="14" t="s">
        <v>77</v>
      </c>
      <c r="AW149" s="14" t="s">
        <v>31</v>
      </c>
      <c r="AX149" s="14" t="s">
        <v>69</v>
      </c>
      <c r="AY149" s="239" t="s">
        <v>112</v>
      </c>
    </row>
    <row r="150" s="13" customFormat="1">
      <c r="A150" s="13"/>
      <c r="B150" s="218"/>
      <c r="C150" s="219"/>
      <c r="D150" s="220" t="s">
        <v>123</v>
      </c>
      <c r="E150" s="221" t="s">
        <v>19</v>
      </c>
      <c r="F150" s="222" t="s">
        <v>212</v>
      </c>
      <c r="G150" s="219"/>
      <c r="H150" s="223">
        <v>3.3599999999999999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123</v>
      </c>
      <c r="AU150" s="229" t="s">
        <v>79</v>
      </c>
      <c r="AV150" s="13" t="s">
        <v>79</v>
      </c>
      <c r="AW150" s="13" t="s">
        <v>31</v>
      </c>
      <c r="AX150" s="13" t="s">
        <v>77</v>
      </c>
      <c r="AY150" s="229" t="s">
        <v>112</v>
      </c>
    </row>
    <row r="151" s="2" customFormat="1" ht="24.15" customHeight="1">
      <c r="A151" s="38"/>
      <c r="B151" s="39"/>
      <c r="C151" s="200" t="s">
        <v>213</v>
      </c>
      <c r="D151" s="200" t="s">
        <v>114</v>
      </c>
      <c r="E151" s="201" t="s">
        <v>214</v>
      </c>
      <c r="F151" s="202" t="s">
        <v>215</v>
      </c>
      <c r="G151" s="203" t="s">
        <v>171</v>
      </c>
      <c r="H151" s="204">
        <v>1.6799999999999999</v>
      </c>
      <c r="I151" s="205"/>
      <c r="J151" s="206">
        <f>ROUND(I151*H151,2)</f>
        <v>0</v>
      </c>
      <c r="K151" s="202" t="s">
        <v>118</v>
      </c>
      <c r="L151" s="44"/>
      <c r="M151" s="207" t="s">
        <v>19</v>
      </c>
      <c r="N151" s="208" t="s">
        <v>40</v>
      </c>
      <c r="O151" s="84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1" t="s">
        <v>119</v>
      </c>
      <c r="AT151" s="211" t="s">
        <v>114</v>
      </c>
      <c r="AU151" s="211" t="s">
        <v>79</v>
      </c>
      <c r="AY151" s="17" t="s">
        <v>112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77</v>
      </c>
      <c r="BK151" s="212">
        <f>ROUND(I151*H151,2)</f>
        <v>0</v>
      </c>
      <c r="BL151" s="17" t="s">
        <v>119</v>
      </c>
      <c r="BM151" s="211" t="s">
        <v>216</v>
      </c>
    </row>
    <row r="152" s="2" customFormat="1">
      <c r="A152" s="38"/>
      <c r="B152" s="39"/>
      <c r="C152" s="40"/>
      <c r="D152" s="213" t="s">
        <v>121</v>
      </c>
      <c r="E152" s="40"/>
      <c r="F152" s="214" t="s">
        <v>217</v>
      </c>
      <c r="G152" s="40"/>
      <c r="H152" s="40"/>
      <c r="I152" s="215"/>
      <c r="J152" s="40"/>
      <c r="K152" s="40"/>
      <c r="L152" s="44"/>
      <c r="M152" s="216"/>
      <c r="N152" s="217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121</v>
      </c>
      <c r="AU152" s="17" t="s">
        <v>79</v>
      </c>
    </row>
    <row r="153" s="13" customFormat="1">
      <c r="A153" s="13"/>
      <c r="B153" s="218"/>
      <c r="C153" s="219"/>
      <c r="D153" s="220" t="s">
        <v>123</v>
      </c>
      <c r="E153" s="221" t="s">
        <v>19</v>
      </c>
      <c r="F153" s="222" t="s">
        <v>186</v>
      </c>
      <c r="G153" s="219"/>
      <c r="H153" s="223">
        <v>1.6799999999999999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123</v>
      </c>
      <c r="AU153" s="229" t="s">
        <v>79</v>
      </c>
      <c r="AV153" s="13" t="s">
        <v>79</v>
      </c>
      <c r="AW153" s="13" t="s">
        <v>31</v>
      </c>
      <c r="AX153" s="13" t="s">
        <v>77</v>
      </c>
      <c r="AY153" s="229" t="s">
        <v>112</v>
      </c>
    </row>
    <row r="154" s="2" customFormat="1" ht="16.5" customHeight="1">
      <c r="A154" s="38"/>
      <c r="B154" s="39"/>
      <c r="C154" s="200" t="s">
        <v>218</v>
      </c>
      <c r="D154" s="200" t="s">
        <v>114</v>
      </c>
      <c r="E154" s="201" t="s">
        <v>219</v>
      </c>
      <c r="F154" s="202" t="s">
        <v>220</v>
      </c>
      <c r="G154" s="203" t="s">
        <v>117</v>
      </c>
      <c r="H154" s="204">
        <v>8.4000000000000004</v>
      </c>
      <c r="I154" s="205"/>
      <c r="J154" s="206">
        <f>ROUND(I154*H154,2)</f>
        <v>0</v>
      </c>
      <c r="K154" s="202" t="s">
        <v>118</v>
      </c>
      <c r="L154" s="44"/>
      <c r="M154" s="207" t="s">
        <v>19</v>
      </c>
      <c r="N154" s="208" t="s">
        <v>40</v>
      </c>
      <c r="O154" s="84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1" t="s">
        <v>119</v>
      </c>
      <c r="AT154" s="211" t="s">
        <v>114</v>
      </c>
      <c r="AU154" s="211" t="s">
        <v>79</v>
      </c>
      <c r="AY154" s="17" t="s">
        <v>112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7" t="s">
        <v>77</v>
      </c>
      <c r="BK154" s="212">
        <f>ROUND(I154*H154,2)</f>
        <v>0</v>
      </c>
      <c r="BL154" s="17" t="s">
        <v>119</v>
      </c>
      <c r="BM154" s="211" t="s">
        <v>221</v>
      </c>
    </row>
    <row r="155" s="2" customFormat="1">
      <c r="A155" s="38"/>
      <c r="B155" s="39"/>
      <c r="C155" s="40"/>
      <c r="D155" s="213" t="s">
        <v>121</v>
      </c>
      <c r="E155" s="40"/>
      <c r="F155" s="214" t="s">
        <v>222</v>
      </c>
      <c r="G155" s="40"/>
      <c r="H155" s="40"/>
      <c r="I155" s="215"/>
      <c r="J155" s="40"/>
      <c r="K155" s="40"/>
      <c r="L155" s="44"/>
      <c r="M155" s="216"/>
      <c r="N155" s="217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121</v>
      </c>
      <c r="AU155" s="17" t="s">
        <v>79</v>
      </c>
    </row>
    <row r="156" s="13" customFormat="1">
      <c r="A156" s="13"/>
      <c r="B156" s="218"/>
      <c r="C156" s="219"/>
      <c r="D156" s="220" t="s">
        <v>123</v>
      </c>
      <c r="E156" s="221" t="s">
        <v>19</v>
      </c>
      <c r="F156" s="222" t="s">
        <v>223</v>
      </c>
      <c r="G156" s="219"/>
      <c r="H156" s="223">
        <v>8.4000000000000004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123</v>
      </c>
      <c r="AU156" s="229" t="s">
        <v>79</v>
      </c>
      <c r="AV156" s="13" t="s">
        <v>79</v>
      </c>
      <c r="AW156" s="13" t="s">
        <v>31</v>
      </c>
      <c r="AX156" s="13" t="s">
        <v>77</v>
      </c>
      <c r="AY156" s="229" t="s">
        <v>112</v>
      </c>
    </row>
    <row r="157" s="12" customFormat="1" ht="22.8" customHeight="1">
      <c r="A157" s="12"/>
      <c r="B157" s="184"/>
      <c r="C157" s="185"/>
      <c r="D157" s="186" t="s">
        <v>68</v>
      </c>
      <c r="E157" s="198" t="s">
        <v>148</v>
      </c>
      <c r="F157" s="198" t="s">
        <v>224</v>
      </c>
      <c r="G157" s="185"/>
      <c r="H157" s="185"/>
      <c r="I157" s="188"/>
      <c r="J157" s="199">
        <f>BK157</f>
        <v>0</v>
      </c>
      <c r="K157" s="185"/>
      <c r="L157" s="190"/>
      <c r="M157" s="191"/>
      <c r="N157" s="192"/>
      <c r="O157" s="192"/>
      <c r="P157" s="193">
        <f>SUM(P158:P199)</f>
        <v>0</v>
      </c>
      <c r="Q157" s="192"/>
      <c r="R157" s="193">
        <f>SUM(R158:R199)</f>
        <v>18.312414</v>
      </c>
      <c r="S157" s="192"/>
      <c r="T157" s="194">
        <f>SUM(T158:T199)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5" t="s">
        <v>77</v>
      </c>
      <c r="AT157" s="196" t="s">
        <v>68</v>
      </c>
      <c r="AU157" s="196" t="s">
        <v>77</v>
      </c>
      <c r="AY157" s="195" t="s">
        <v>112</v>
      </c>
      <c r="BK157" s="197">
        <f>SUM(BK158:BK199)</f>
        <v>0</v>
      </c>
    </row>
    <row r="158" s="2" customFormat="1" ht="21.75" customHeight="1">
      <c r="A158" s="38"/>
      <c r="B158" s="39"/>
      <c r="C158" s="200" t="s">
        <v>225</v>
      </c>
      <c r="D158" s="200" t="s">
        <v>114</v>
      </c>
      <c r="E158" s="201" t="s">
        <v>226</v>
      </c>
      <c r="F158" s="202" t="s">
        <v>227</v>
      </c>
      <c r="G158" s="203" t="s">
        <v>117</v>
      </c>
      <c r="H158" s="204">
        <v>20.59</v>
      </c>
      <c r="I158" s="205"/>
      <c r="J158" s="206">
        <f>ROUND(I158*H158,2)</f>
        <v>0</v>
      </c>
      <c r="K158" s="202" t="s">
        <v>118</v>
      </c>
      <c r="L158" s="44"/>
      <c r="M158" s="207" t="s">
        <v>19</v>
      </c>
      <c r="N158" s="208" t="s">
        <v>40</v>
      </c>
      <c r="O158" s="84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1" t="s">
        <v>119</v>
      </c>
      <c r="AT158" s="211" t="s">
        <v>114</v>
      </c>
      <c r="AU158" s="211" t="s">
        <v>79</v>
      </c>
      <c r="AY158" s="17" t="s">
        <v>112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77</v>
      </c>
      <c r="BK158" s="212">
        <f>ROUND(I158*H158,2)</f>
        <v>0</v>
      </c>
      <c r="BL158" s="17" t="s">
        <v>119</v>
      </c>
      <c r="BM158" s="211" t="s">
        <v>228</v>
      </c>
    </row>
    <row r="159" s="2" customFormat="1">
      <c r="A159" s="38"/>
      <c r="B159" s="39"/>
      <c r="C159" s="40"/>
      <c r="D159" s="213" t="s">
        <v>121</v>
      </c>
      <c r="E159" s="40"/>
      <c r="F159" s="214" t="s">
        <v>229</v>
      </c>
      <c r="G159" s="40"/>
      <c r="H159" s="40"/>
      <c r="I159" s="215"/>
      <c r="J159" s="40"/>
      <c r="K159" s="40"/>
      <c r="L159" s="44"/>
      <c r="M159" s="216"/>
      <c r="N159" s="217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121</v>
      </c>
      <c r="AU159" s="17" t="s">
        <v>79</v>
      </c>
    </row>
    <row r="160" s="14" customFormat="1">
      <c r="A160" s="14"/>
      <c r="B160" s="230"/>
      <c r="C160" s="231"/>
      <c r="D160" s="220" t="s">
        <v>123</v>
      </c>
      <c r="E160" s="232" t="s">
        <v>19</v>
      </c>
      <c r="F160" s="233" t="s">
        <v>230</v>
      </c>
      <c r="G160" s="231"/>
      <c r="H160" s="232" t="s">
        <v>19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9" t="s">
        <v>123</v>
      </c>
      <c r="AU160" s="239" t="s">
        <v>79</v>
      </c>
      <c r="AV160" s="14" t="s">
        <v>77</v>
      </c>
      <c r="AW160" s="14" t="s">
        <v>31</v>
      </c>
      <c r="AX160" s="14" t="s">
        <v>69</v>
      </c>
      <c r="AY160" s="239" t="s">
        <v>112</v>
      </c>
    </row>
    <row r="161" s="13" customFormat="1">
      <c r="A161" s="13"/>
      <c r="B161" s="218"/>
      <c r="C161" s="219"/>
      <c r="D161" s="220" t="s">
        <v>123</v>
      </c>
      <c r="E161" s="221" t="s">
        <v>19</v>
      </c>
      <c r="F161" s="222" t="s">
        <v>231</v>
      </c>
      <c r="G161" s="219"/>
      <c r="H161" s="223">
        <v>8.9000000000000004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123</v>
      </c>
      <c r="AU161" s="229" t="s">
        <v>79</v>
      </c>
      <c r="AV161" s="13" t="s">
        <v>79</v>
      </c>
      <c r="AW161" s="13" t="s">
        <v>31</v>
      </c>
      <c r="AX161" s="13" t="s">
        <v>69</v>
      </c>
      <c r="AY161" s="229" t="s">
        <v>112</v>
      </c>
    </row>
    <row r="162" s="13" customFormat="1">
      <c r="A162" s="13"/>
      <c r="B162" s="218"/>
      <c r="C162" s="219"/>
      <c r="D162" s="220" t="s">
        <v>123</v>
      </c>
      <c r="E162" s="221" t="s">
        <v>19</v>
      </c>
      <c r="F162" s="222" t="s">
        <v>232</v>
      </c>
      <c r="G162" s="219"/>
      <c r="H162" s="223">
        <v>11.69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9" t="s">
        <v>123</v>
      </c>
      <c r="AU162" s="229" t="s">
        <v>79</v>
      </c>
      <c r="AV162" s="13" t="s">
        <v>79</v>
      </c>
      <c r="AW162" s="13" t="s">
        <v>31</v>
      </c>
      <c r="AX162" s="13" t="s">
        <v>69</v>
      </c>
      <c r="AY162" s="229" t="s">
        <v>112</v>
      </c>
    </row>
    <row r="163" s="15" customFormat="1">
      <c r="A163" s="15"/>
      <c r="B163" s="240"/>
      <c r="C163" s="241"/>
      <c r="D163" s="220" t="s">
        <v>123</v>
      </c>
      <c r="E163" s="242" t="s">
        <v>19</v>
      </c>
      <c r="F163" s="243" t="s">
        <v>135</v>
      </c>
      <c r="G163" s="241"/>
      <c r="H163" s="244">
        <v>20.59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0" t="s">
        <v>123</v>
      </c>
      <c r="AU163" s="250" t="s">
        <v>79</v>
      </c>
      <c r="AV163" s="15" t="s">
        <v>119</v>
      </c>
      <c r="AW163" s="15" t="s">
        <v>31</v>
      </c>
      <c r="AX163" s="15" t="s">
        <v>77</v>
      </c>
      <c r="AY163" s="250" t="s">
        <v>112</v>
      </c>
    </row>
    <row r="164" s="2" customFormat="1" ht="24.15" customHeight="1">
      <c r="A164" s="38"/>
      <c r="B164" s="39"/>
      <c r="C164" s="200" t="s">
        <v>233</v>
      </c>
      <c r="D164" s="200" t="s">
        <v>114</v>
      </c>
      <c r="E164" s="201" t="s">
        <v>234</v>
      </c>
      <c r="F164" s="202" t="s">
        <v>235</v>
      </c>
      <c r="G164" s="203" t="s">
        <v>117</v>
      </c>
      <c r="H164" s="204">
        <v>69.269999999999996</v>
      </c>
      <c r="I164" s="205"/>
      <c r="J164" s="206">
        <f>ROUND(I164*H164,2)</f>
        <v>0</v>
      </c>
      <c r="K164" s="202" t="s">
        <v>118</v>
      </c>
      <c r="L164" s="44"/>
      <c r="M164" s="207" t="s">
        <v>19</v>
      </c>
      <c r="N164" s="208" t="s">
        <v>40</v>
      </c>
      <c r="O164" s="84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1" t="s">
        <v>119</v>
      </c>
      <c r="AT164" s="211" t="s">
        <v>114</v>
      </c>
      <c r="AU164" s="211" t="s">
        <v>79</v>
      </c>
      <c r="AY164" s="17" t="s">
        <v>112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7" t="s">
        <v>77</v>
      </c>
      <c r="BK164" s="212">
        <f>ROUND(I164*H164,2)</f>
        <v>0</v>
      </c>
      <c r="BL164" s="17" t="s">
        <v>119</v>
      </c>
      <c r="BM164" s="211" t="s">
        <v>236</v>
      </c>
    </row>
    <row r="165" s="2" customFormat="1">
      <c r="A165" s="38"/>
      <c r="B165" s="39"/>
      <c r="C165" s="40"/>
      <c r="D165" s="213" t="s">
        <v>121</v>
      </c>
      <c r="E165" s="40"/>
      <c r="F165" s="214" t="s">
        <v>237</v>
      </c>
      <c r="G165" s="40"/>
      <c r="H165" s="40"/>
      <c r="I165" s="215"/>
      <c r="J165" s="40"/>
      <c r="K165" s="40"/>
      <c r="L165" s="44"/>
      <c r="M165" s="216"/>
      <c r="N165" s="217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121</v>
      </c>
      <c r="AU165" s="17" t="s">
        <v>79</v>
      </c>
    </row>
    <row r="166" s="13" customFormat="1">
      <c r="A166" s="13"/>
      <c r="B166" s="218"/>
      <c r="C166" s="219"/>
      <c r="D166" s="220" t="s">
        <v>123</v>
      </c>
      <c r="E166" s="221" t="s">
        <v>19</v>
      </c>
      <c r="F166" s="222" t="s">
        <v>238</v>
      </c>
      <c r="G166" s="219"/>
      <c r="H166" s="223">
        <v>69.269999999999996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123</v>
      </c>
      <c r="AU166" s="229" t="s">
        <v>79</v>
      </c>
      <c r="AV166" s="13" t="s">
        <v>79</v>
      </c>
      <c r="AW166" s="13" t="s">
        <v>31</v>
      </c>
      <c r="AX166" s="13" t="s">
        <v>77</v>
      </c>
      <c r="AY166" s="229" t="s">
        <v>112</v>
      </c>
    </row>
    <row r="167" s="2" customFormat="1" ht="24.15" customHeight="1">
      <c r="A167" s="38"/>
      <c r="B167" s="39"/>
      <c r="C167" s="200" t="s">
        <v>239</v>
      </c>
      <c r="D167" s="200" t="s">
        <v>114</v>
      </c>
      <c r="E167" s="201" t="s">
        <v>240</v>
      </c>
      <c r="F167" s="202" t="s">
        <v>241</v>
      </c>
      <c r="G167" s="203" t="s">
        <v>117</v>
      </c>
      <c r="H167" s="204">
        <v>25.57</v>
      </c>
      <c r="I167" s="205"/>
      <c r="J167" s="206">
        <f>ROUND(I167*H167,2)</f>
        <v>0</v>
      </c>
      <c r="K167" s="202" t="s">
        <v>118</v>
      </c>
      <c r="L167" s="44"/>
      <c r="M167" s="207" t="s">
        <v>19</v>
      </c>
      <c r="N167" s="208" t="s">
        <v>40</v>
      </c>
      <c r="O167" s="84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1" t="s">
        <v>119</v>
      </c>
      <c r="AT167" s="211" t="s">
        <v>114</v>
      </c>
      <c r="AU167" s="211" t="s">
        <v>79</v>
      </c>
      <c r="AY167" s="17" t="s">
        <v>112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7" t="s">
        <v>77</v>
      </c>
      <c r="BK167" s="212">
        <f>ROUND(I167*H167,2)</f>
        <v>0</v>
      </c>
      <c r="BL167" s="17" t="s">
        <v>119</v>
      </c>
      <c r="BM167" s="211" t="s">
        <v>242</v>
      </c>
    </row>
    <row r="168" s="2" customFormat="1">
      <c r="A168" s="38"/>
      <c r="B168" s="39"/>
      <c r="C168" s="40"/>
      <c r="D168" s="213" t="s">
        <v>121</v>
      </c>
      <c r="E168" s="40"/>
      <c r="F168" s="214" t="s">
        <v>243</v>
      </c>
      <c r="G168" s="40"/>
      <c r="H168" s="40"/>
      <c r="I168" s="215"/>
      <c r="J168" s="40"/>
      <c r="K168" s="40"/>
      <c r="L168" s="44"/>
      <c r="M168" s="216"/>
      <c r="N168" s="217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121</v>
      </c>
      <c r="AU168" s="17" t="s">
        <v>79</v>
      </c>
    </row>
    <row r="169" s="13" customFormat="1">
      <c r="A169" s="13"/>
      <c r="B169" s="218"/>
      <c r="C169" s="219"/>
      <c r="D169" s="220" t="s">
        <v>123</v>
      </c>
      <c r="E169" s="221" t="s">
        <v>19</v>
      </c>
      <c r="F169" s="222" t="s">
        <v>244</v>
      </c>
      <c r="G169" s="219"/>
      <c r="H169" s="223">
        <v>25.57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123</v>
      </c>
      <c r="AU169" s="229" t="s">
        <v>79</v>
      </c>
      <c r="AV169" s="13" t="s">
        <v>79</v>
      </c>
      <c r="AW169" s="13" t="s">
        <v>31</v>
      </c>
      <c r="AX169" s="13" t="s">
        <v>77</v>
      </c>
      <c r="AY169" s="229" t="s">
        <v>112</v>
      </c>
    </row>
    <row r="170" s="2" customFormat="1" ht="24.15" customHeight="1">
      <c r="A170" s="38"/>
      <c r="B170" s="39"/>
      <c r="C170" s="200" t="s">
        <v>245</v>
      </c>
      <c r="D170" s="200" t="s">
        <v>114</v>
      </c>
      <c r="E170" s="201" t="s">
        <v>246</v>
      </c>
      <c r="F170" s="202" t="s">
        <v>247</v>
      </c>
      <c r="G170" s="203" t="s">
        <v>117</v>
      </c>
      <c r="H170" s="204">
        <v>2</v>
      </c>
      <c r="I170" s="205"/>
      <c r="J170" s="206">
        <f>ROUND(I170*H170,2)</f>
        <v>0</v>
      </c>
      <c r="K170" s="202" t="s">
        <v>118</v>
      </c>
      <c r="L170" s="44"/>
      <c r="M170" s="207" t="s">
        <v>19</v>
      </c>
      <c r="N170" s="208" t="s">
        <v>40</v>
      </c>
      <c r="O170" s="84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1" t="s">
        <v>119</v>
      </c>
      <c r="AT170" s="211" t="s">
        <v>114</v>
      </c>
      <c r="AU170" s="211" t="s">
        <v>79</v>
      </c>
      <c r="AY170" s="17" t="s">
        <v>112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7" t="s">
        <v>77</v>
      </c>
      <c r="BK170" s="212">
        <f>ROUND(I170*H170,2)</f>
        <v>0</v>
      </c>
      <c r="BL170" s="17" t="s">
        <v>119</v>
      </c>
      <c r="BM170" s="211" t="s">
        <v>248</v>
      </c>
    </row>
    <row r="171" s="2" customFormat="1">
      <c r="A171" s="38"/>
      <c r="B171" s="39"/>
      <c r="C171" s="40"/>
      <c r="D171" s="213" t="s">
        <v>121</v>
      </c>
      <c r="E171" s="40"/>
      <c r="F171" s="214" t="s">
        <v>249</v>
      </c>
      <c r="G171" s="40"/>
      <c r="H171" s="40"/>
      <c r="I171" s="215"/>
      <c r="J171" s="40"/>
      <c r="K171" s="40"/>
      <c r="L171" s="44"/>
      <c r="M171" s="216"/>
      <c r="N171" s="217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121</v>
      </c>
      <c r="AU171" s="17" t="s">
        <v>79</v>
      </c>
    </row>
    <row r="172" s="13" customFormat="1">
      <c r="A172" s="13"/>
      <c r="B172" s="218"/>
      <c r="C172" s="219"/>
      <c r="D172" s="220" t="s">
        <v>123</v>
      </c>
      <c r="E172" s="221" t="s">
        <v>19</v>
      </c>
      <c r="F172" s="222" t="s">
        <v>250</v>
      </c>
      <c r="G172" s="219"/>
      <c r="H172" s="223">
        <v>2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123</v>
      </c>
      <c r="AU172" s="229" t="s">
        <v>79</v>
      </c>
      <c r="AV172" s="13" t="s">
        <v>79</v>
      </c>
      <c r="AW172" s="13" t="s">
        <v>31</v>
      </c>
      <c r="AX172" s="13" t="s">
        <v>77</v>
      </c>
      <c r="AY172" s="229" t="s">
        <v>112</v>
      </c>
    </row>
    <row r="173" s="2" customFormat="1" ht="24.15" customHeight="1">
      <c r="A173" s="38"/>
      <c r="B173" s="39"/>
      <c r="C173" s="200" t="s">
        <v>7</v>
      </c>
      <c r="D173" s="200" t="s">
        <v>114</v>
      </c>
      <c r="E173" s="201" t="s">
        <v>251</v>
      </c>
      <c r="F173" s="202" t="s">
        <v>252</v>
      </c>
      <c r="G173" s="203" t="s">
        <v>117</v>
      </c>
      <c r="H173" s="204">
        <v>10.789999999999999</v>
      </c>
      <c r="I173" s="205"/>
      <c r="J173" s="206">
        <f>ROUND(I173*H173,2)</f>
        <v>0</v>
      </c>
      <c r="K173" s="202" t="s">
        <v>118</v>
      </c>
      <c r="L173" s="44"/>
      <c r="M173" s="207" t="s">
        <v>19</v>
      </c>
      <c r="N173" s="208" t="s">
        <v>40</v>
      </c>
      <c r="O173" s="84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1" t="s">
        <v>119</v>
      </c>
      <c r="AT173" s="211" t="s">
        <v>114</v>
      </c>
      <c r="AU173" s="211" t="s">
        <v>79</v>
      </c>
      <c r="AY173" s="17" t="s">
        <v>112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7" t="s">
        <v>77</v>
      </c>
      <c r="BK173" s="212">
        <f>ROUND(I173*H173,2)</f>
        <v>0</v>
      </c>
      <c r="BL173" s="17" t="s">
        <v>119</v>
      </c>
      <c r="BM173" s="211" t="s">
        <v>253</v>
      </c>
    </row>
    <row r="174" s="2" customFormat="1">
      <c r="A174" s="38"/>
      <c r="B174" s="39"/>
      <c r="C174" s="40"/>
      <c r="D174" s="213" t="s">
        <v>121</v>
      </c>
      <c r="E174" s="40"/>
      <c r="F174" s="214" t="s">
        <v>254</v>
      </c>
      <c r="G174" s="40"/>
      <c r="H174" s="40"/>
      <c r="I174" s="215"/>
      <c r="J174" s="40"/>
      <c r="K174" s="40"/>
      <c r="L174" s="44"/>
      <c r="M174" s="216"/>
      <c r="N174" s="217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121</v>
      </c>
      <c r="AU174" s="17" t="s">
        <v>79</v>
      </c>
    </row>
    <row r="175" s="13" customFormat="1">
      <c r="A175" s="13"/>
      <c r="B175" s="218"/>
      <c r="C175" s="219"/>
      <c r="D175" s="220" t="s">
        <v>123</v>
      </c>
      <c r="E175" s="221" t="s">
        <v>19</v>
      </c>
      <c r="F175" s="222" t="s">
        <v>255</v>
      </c>
      <c r="G175" s="219"/>
      <c r="H175" s="223">
        <v>10.789999999999999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123</v>
      </c>
      <c r="AU175" s="229" t="s">
        <v>79</v>
      </c>
      <c r="AV175" s="13" t="s">
        <v>79</v>
      </c>
      <c r="AW175" s="13" t="s">
        <v>31</v>
      </c>
      <c r="AX175" s="13" t="s">
        <v>77</v>
      </c>
      <c r="AY175" s="229" t="s">
        <v>112</v>
      </c>
    </row>
    <row r="176" s="2" customFormat="1" ht="24.15" customHeight="1">
      <c r="A176" s="38"/>
      <c r="B176" s="39"/>
      <c r="C176" s="200" t="s">
        <v>256</v>
      </c>
      <c r="D176" s="200" t="s">
        <v>114</v>
      </c>
      <c r="E176" s="201" t="s">
        <v>257</v>
      </c>
      <c r="F176" s="202" t="s">
        <v>258</v>
      </c>
      <c r="G176" s="203" t="s">
        <v>117</v>
      </c>
      <c r="H176" s="204">
        <v>69.269999999999996</v>
      </c>
      <c r="I176" s="205"/>
      <c r="J176" s="206">
        <f>ROUND(I176*H176,2)</f>
        <v>0</v>
      </c>
      <c r="K176" s="202" t="s">
        <v>118</v>
      </c>
      <c r="L176" s="44"/>
      <c r="M176" s="207" t="s">
        <v>19</v>
      </c>
      <c r="N176" s="208" t="s">
        <v>40</v>
      </c>
      <c r="O176" s="84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1" t="s">
        <v>119</v>
      </c>
      <c r="AT176" s="211" t="s">
        <v>114</v>
      </c>
      <c r="AU176" s="211" t="s">
        <v>79</v>
      </c>
      <c r="AY176" s="17" t="s">
        <v>112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7" t="s">
        <v>77</v>
      </c>
      <c r="BK176" s="212">
        <f>ROUND(I176*H176,2)</f>
        <v>0</v>
      </c>
      <c r="BL176" s="17" t="s">
        <v>119</v>
      </c>
      <c r="BM176" s="211" t="s">
        <v>259</v>
      </c>
    </row>
    <row r="177" s="2" customFormat="1">
      <c r="A177" s="38"/>
      <c r="B177" s="39"/>
      <c r="C177" s="40"/>
      <c r="D177" s="213" t="s">
        <v>121</v>
      </c>
      <c r="E177" s="40"/>
      <c r="F177" s="214" t="s">
        <v>260</v>
      </c>
      <c r="G177" s="40"/>
      <c r="H177" s="40"/>
      <c r="I177" s="215"/>
      <c r="J177" s="40"/>
      <c r="K177" s="40"/>
      <c r="L177" s="44"/>
      <c r="M177" s="216"/>
      <c r="N177" s="217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121</v>
      </c>
      <c r="AU177" s="17" t="s">
        <v>79</v>
      </c>
    </row>
    <row r="178" s="14" customFormat="1">
      <c r="A178" s="14"/>
      <c r="B178" s="230"/>
      <c r="C178" s="231"/>
      <c r="D178" s="220" t="s">
        <v>123</v>
      </c>
      <c r="E178" s="232" t="s">
        <v>19</v>
      </c>
      <c r="F178" s="233" t="s">
        <v>261</v>
      </c>
      <c r="G178" s="231"/>
      <c r="H178" s="232" t="s">
        <v>19</v>
      </c>
      <c r="I178" s="234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9" t="s">
        <v>123</v>
      </c>
      <c r="AU178" s="239" t="s">
        <v>79</v>
      </c>
      <c r="AV178" s="14" t="s">
        <v>77</v>
      </c>
      <c r="AW178" s="14" t="s">
        <v>31</v>
      </c>
      <c r="AX178" s="14" t="s">
        <v>69</v>
      </c>
      <c r="AY178" s="239" t="s">
        <v>112</v>
      </c>
    </row>
    <row r="179" s="13" customFormat="1">
      <c r="A179" s="13"/>
      <c r="B179" s="218"/>
      <c r="C179" s="219"/>
      <c r="D179" s="220" t="s">
        <v>123</v>
      </c>
      <c r="E179" s="221" t="s">
        <v>19</v>
      </c>
      <c r="F179" s="222" t="s">
        <v>262</v>
      </c>
      <c r="G179" s="219"/>
      <c r="H179" s="223">
        <v>69.269999999999996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123</v>
      </c>
      <c r="AU179" s="229" t="s">
        <v>79</v>
      </c>
      <c r="AV179" s="13" t="s">
        <v>79</v>
      </c>
      <c r="AW179" s="13" t="s">
        <v>31</v>
      </c>
      <c r="AX179" s="13" t="s">
        <v>77</v>
      </c>
      <c r="AY179" s="229" t="s">
        <v>112</v>
      </c>
    </row>
    <row r="180" s="2" customFormat="1" ht="16.5" customHeight="1">
      <c r="A180" s="38"/>
      <c r="B180" s="39"/>
      <c r="C180" s="200" t="s">
        <v>263</v>
      </c>
      <c r="D180" s="200" t="s">
        <v>114</v>
      </c>
      <c r="E180" s="201" t="s">
        <v>264</v>
      </c>
      <c r="F180" s="202" t="s">
        <v>265</v>
      </c>
      <c r="G180" s="203" t="s">
        <v>117</v>
      </c>
      <c r="H180" s="204">
        <v>69.269999999999996</v>
      </c>
      <c r="I180" s="205"/>
      <c r="J180" s="206">
        <f>ROUND(I180*H180,2)</f>
        <v>0</v>
      </c>
      <c r="K180" s="202" t="s">
        <v>118</v>
      </c>
      <c r="L180" s="44"/>
      <c r="M180" s="207" t="s">
        <v>19</v>
      </c>
      <c r="N180" s="208" t="s">
        <v>40</v>
      </c>
      <c r="O180" s="84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1" t="s">
        <v>119</v>
      </c>
      <c r="AT180" s="211" t="s">
        <v>114</v>
      </c>
      <c r="AU180" s="211" t="s">
        <v>79</v>
      </c>
      <c r="AY180" s="17" t="s">
        <v>112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77</v>
      </c>
      <c r="BK180" s="212">
        <f>ROUND(I180*H180,2)</f>
        <v>0</v>
      </c>
      <c r="BL180" s="17" t="s">
        <v>119</v>
      </c>
      <c r="BM180" s="211" t="s">
        <v>266</v>
      </c>
    </row>
    <row r="181" s="2" customFormat="1">
      <c r="A181" s="38"/>
      <c r="B181" s="39"/>
      <c r="C181" s="40"/>
      <c r="D181" s="213" t="s">
        <v>121</v>
      </c>
      <c r="E181" s="40"/>
      <c r="F181" s="214" t="s">
        <v>267</v>
      </c>
      <c r="G181" s="40"/>
      <c r="H181" s="40"/>
      <c r="I181" s="215"/>
      <c r="J181" s="40"/>
      <c r="K181" s="40"/>
      <c r="L181" s="44"/>
      <c r="M181" s="216"/>
      <c r="N181" s="217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121</v>
      </c>
      <c r="AU181" s="17" t="s">
        <v>79</v>
      </c>
    </row>
    <row r="182" s="13" customFormat="1">
      <c r="A182" s="13"/>
      <c r="B182" s="218"/>
      <c r="C182" s="219"/>
      <c r="D182" s="220" t="s">
        <v>123</v>
      </c>
      <c r="E182" s="221" t="s">
        <v>19</v>
      </c>
      <c r="F182" s="222" t="s">
        <v>268</v>
      </c>
      <c r="G182" s="219"/>
      <c r="H182" s="223">
        <v>69.269999999999996</v>
      </c>
      <c r="I182" s="224"/>
      <c r="J182" s="219"/>
      <c r="K182" s="219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123</v>
      </c>
      <c r="AU182" s="229" t="s">
        <v>79</v>
      </c>
      <c r="AV182" s="13" t="s">
        <v>79</v>
      </c>
      <c r="AW182" s="13" t="s">
        <v>31</v>
      </c>
      <c r="AX182" s="13" t="s">
        <v>77</v>
      </c>
      <c r="AY182" s="229" t="s">
        <v>112</v>
      </c>
    </row>
    <row r="183" s="2" customFormat="1" ht="16.5" customHeight="1">
      <c r="A183" s="38"/>
      <c r="B183" s="39"/>
      <c r="C183" s="200" t="s">
        <v>269</v>
      </c>
      <c r="D183" s="200" t="s">
        <v>114</v>
      </c>
      <c r="E183" s="201" t="s">
        <v>270</v>
      </c>
      <c r="F183" s="202" t="s">
        <v>271</v>
      </c>
      <c r="G183" s="203" t="s">
        <v>117</v>
      </c>
      <c r="H183" s="204">
        <v>101.49</v>
      </c>
      <c r="I183" s="205"/>
      <c r="J183" s="206">
        <f>ROUND(I183*H183,2)</f>
        <v>0</v>
      </c>
      <c r="K183" s="202" t="s">
        <v>118</v>
      </c>
      <c r="L183" s="44"/>
      <c r="M183" s="207" t="s">
        <v>19</v>
      </c>
      <c r="N183" s="208" t="s">
        <v>40</v>
      </c>
      <c r="O183" s="84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1" t="s">
        <v>119</v>
      </c>
      <c r="AT183" s="211" t="s">
        <v>114</v>
      </c>
      <c r="AU183" s="211" t="s">
        <v>79</v>
      </c>
      <c r="AY183" s="17" t="s">
        <v>112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77</v>
      </c>
      <c r="BK183" s="212">
        <f>ROUND(I183*H183,2)</f>
        <v>0</v>
      </c>
      <c r="BL183" s="17" t="s">
        <v>119</v>
      </c>
      <c r="BM183" s="211" t="s">
        <v>272</v>
      </c>
    </row>
    <row r="184" s="2" customFormat="1">
      <c r="A184" s="38"/>
      <c r="B184" s="39"/>
      <c r="C184" s="40"/>
      <c r="D184" s="213" t="s">
        <v>121</v>
      </c>
      <c r="E184" s="40"/>
      <c r="F184" s="214" t="s">
        <v>273</v>
      </c>
      <c r="G184" s="40"/>
      <c r="H184" s="40"/>
      <c r="I184" s="215"/>
      <c r="J184" s="40"/>
      <c r="K184" s="40"/>
      <c r="L184" s="44"/>
      <c r="M184" s="216"/>
      <c r="N184" s="217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121</v>
      </c>
      <c r="AU184" s="17" t="s">
        <v>79</v>
      </c>
    </row>
    <row r="185" s="13" customFormat="1">
      <c r="A185" s="13"/>
      <c r="B185" s="218"/>
      <c r="C185" s="219"/>
      <c r="D185" s="220" t="s">
        <v>123</v>
      </c>
      <c r="E185" s="221" t="s">
        <v>19</v>
      </c>
      <c r="F185" s="222" t="s">
        <v>274</v>
      </c>
      <c r="G185" s="219"/>
      <c r="H185" s="223">
        <v>101.49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123</v>
      </c>
      <c r="AU185" s="229" t="s">
        <v>79</v>
      </c>
      <c r="AV185" s="13" t="s">
        <v>79</v>
      </c>
      <c r="AW185" s="13" t="s">
        <v>31</v>
      </c>
      <c r="AX185" s="13" t="s">
        <v>77</v>
      </c>
      <c r="AY185" s="229" t="s">
        <v>112</v>
      </c>
    </row>
    <row r="186" s="2" customFormat="1" ht="24.15" customHeight="1">
      <c r="A186" s="38"/>
      <c r="B186" s="39"/>
      <c r="C186" s="200" t="s">
        <v>275</v>
      </c>
      <c r="D186" s="200" t="s">
        <v>114</v>
      </c>
      <c r="E186" s="201" t="s">
        <v>276</v>
      </c>
      <c r="F186" s="202" t="s">
        <v>277</v>
      </c>
      <c r="G186" s="203" t="s">
        <v>117</v>
      </c>
      <c r="H186" s="204">
        <v>101.49</v>
      </c>
      <c r="I186" s="205"/>
      <c r="J186" s="206">
        <f>ROUND(I186*H186,2)</f>
        <v>0</v>
      </c>
      <c r="K186" s="202" t="s">
        <v>118</v>
      </c>
      <c r="L186" s="44"/>
      <c r="M186" s="207" t="s">
        <v>19</v>
      </c>
      <c r="N186" s="208" t="s">
        <v>40</v>
      </c>
      <c r="O186" s="84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1" t="s">
        <v>119</v>
      </c>
      <c r="AT186" s="211" t="s">
        <v>114</v>
      </c>
      <c r="AU186" s="211" t="s">
        <v>79</v>
      </c>
      <c r="AY186" s="17" t="s">
        <v>112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77</v>
      </c>
      <c r="BK186" s="212">
        <f>ROUND(I186*H186,2)</f>
        <v>0</v>
      </c>
      <c r="BL186" s="17" t="s">
        <v>119</v>
      </c>
      <c r="BM186" s="211" t="s">
        <v>278</v>
      </c>
    </row>
    <row r="187" s="2" customFormat="1">
      <c r="A187" s="38"/>
      <c r="B187" s="39"/>
      <c r="C187" s="40"/>
      <c r="D187" s="213" t="s">
        <v>121</v>
      </c>
      <c r="E187" s="40"/>
      <c r="F187" s="214" t="s">
        <v>279</v>
      </c>
      <c r="G187" s="40"/>
      <c r="H187" s="40"/>
      <c r="I187" s="215"/>
      <c r="J187" s="40"/>
      <c r="K187" s="40"/>
      <c r="L187" s="44"/>
      <c r="M187" s="216"/>
      <c r="N187" s="217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121</v>
      </c>
      <c r="AU187" s="17" t="s">
        <v>79</v>
      </c>
    </row>
    <row r="188" s="13" customFormat="1">
      <c r="A188" s="13"/>
      <c r="B188" s="218"/>
      <c r="C188" s="219"/>
      <c r="D188" s="220" t="s">
        <v>123</v>
      </c>
      <c r="E188" s="221" t="s">
        <v>19</v>
      </c>
      <c r="F188" s="222" t="s">
        <v>280</v>
      </c>
      <c r="G188" s="219"/>
      <c r="H188" s="223">
        <v>101.49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123</v>
      </c>
      <c r="AU188" s="229" t="s">
        <v>79</v>
      </c>
      <c r="AV188" s="13" t="s">
        <v>79</v>
      </c>
      <c r="AW188" s="13" t="s">
        <v>31</v>
      </c>
      <c r="AX188" s="13" t="s">
        <v>77</v>
      </c>
      <c r="AY188" s="229" t="s">
        <v>112</v>
      </c>
    </row>
    <row r="189" s="2" customFormat="1" ht="16.5" customHeight="1">
      <c r="A189" s="38"/>
      <c r="B189" s="39"/>
      <c r="C189" s="200" t="s">
        <v>281</v>
      </c>
      <c r="D189" s="200" t="s">
        <v>114</v>
      </c>
      <c r="E189" s="201" t="s">
        <v>282</v>
      </c>
      <c r="F189" s="202" t="s">
        <v>283</v>
      </c>
      <c r="G189" s="203" t="s">
        <v>117</v>
      </c>
      <c r="H189" s="204">
        <v>49.640000000000001</v>
      </c>
      <c r="I189" s="205"/>
      <c r="J189" s="206">
        <f>ROUND(I189*H189,2)</f>
        <v>0</v>
      </c>
      <c r="K189" s="202" t="s">
        <v>118</v>
      </c>
      <c r="L189" s="44"/>
      <c r="M189" s="207" t="s">
        <v>19</v>
      </c>
      <c r="N189" s="208" t="s">
        <v>40</v>
      </c>
      <c r="O189" s="84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1" t="s">
        <v>119</v>
      </c>
      <c r="AT189" s="211" t="s">
        <v>114</v>
      </c>
      <c r="AU189" s="211" t="s">
        <v>79</v>
      </c>
      <c r="AY189" s="17" t="s">
        <v>112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77</v>
      </c>
      <c r="BK189" s="212">
        <f>ROUND(I189*H189,2)</f>
        <v>0</v>
      </c>
      <c r="BL189" s="17" t="s">
        <v>119</v>
      </c>
      <c r="BM189" s="211" t="s">
        <v>284</v>
      </c>
    </row>
    <row r="190" s="2" customFormat="1">
      <c r="A190" s="38"/>
      <c r="B190" s="39"/>
      <c r="C190" s="40"/>
      <c r="D190" s="213" t="s">
        <v>121</v>
      </c>
      <c r="E190" s="40"/>
      <c r="F190" s="214" t="s">
        <v>285</v>
      </c>
      <c r="G190" s="40"/>
      <c r="H190" s="40"/>
      <c r="I190" s="215"/>
      <c r="J190" s="40"/>
      <c r="K190" s="40"/>
      <c r="L190" s="44"/>
      <c r="M190" s="216"/>
      <c r="N190" s="217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121</v>
      </c>
      <c r="AU190" s="17" t="s">
        <v>79</v>
      </c>
    </row>
    <row r="191" s="13" customFormat="1">
      <c r="A191" s="13"/>
      <c r="B191" s="218"/>
      <c r="C191" s="219"/>
      <c r="D191" s="220" t="s">
        <v>123</v>
      </c>
      <c r="E191" s="221" t="s">
        <v>19</v>
      </c>
      <c r="F191" s="222" t="s">
        <v>286</v>
      </c>
      <c r="G191" s="219"/>
      <c r="H191" s="223">
        <v>49.640000000000001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123</v>
      </c>
      <c r="AU191" s="229" t="s">
        <v>79</v>
      </c>
      <c r="AV191" s="13" t="s">
        <v>79</v>
      </c>
      <c r="AW191" s="13" t="s">
        <v>31</v>
      </c>
      <c r="AX191" s="13" t="s">
        <v>77</v>
      </c>
      <c r="AY191" s="229" t="s">
        <v>112</v>
      </c>
    </row>
    <row r="192" s="2" customFormat="1" ht="37.8" customHeight="1">
      <c r="A192" s="38"/>
      <c r="B192" s="39"/>
      <c r="C192" s="200" t="s">
        <v>287</v>
      </c>
      <c r="D192" s="200" t="s">
        <v>114</v>
      </c>
      <c r="E192" s="201" t="s">
        <v>288</v>
      </c>
      <c r="F192" s="202" t="s">
        <v>289</v>
      </c>
      <c r="G192" s="203" t="s">
        <v>117</v>
      </c>
      <c r="H192" s="204">
        <v>113.7</v>
      </c>
      <c r="I192" s="205"/>
      <c r="J192" s="206">
        <f>ROUND(I192*H192,2)</f>
        <v>0</v>
      </c>
      <c r="K192" s="202" t="s">
        <v>19</v>
      </c>
      <c r="L192" s="44"/>
      <c r="M192" s="207" t="s">
        <v>19</v>
      </c>
      <c r="N192" s="208" t="s">
        <v>40</v>
      </c>
      <c r="O192" s="84"/>
      <c r="P192" s="209">
        <f>O192*H192</f>
        <v>0</v>
      </c>
      <c r="Q192" s="209">
        <v>0.14000000000000001</v>
      </c>
      <c r="R192" s="209">
        <f>Q192*H192</f>
        <v>15.918000000000001</v>
      </c>
      <c r="S192" s="209">
        <v>0</v>
      </c>
      <c r="T192" s="21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1" t="s">
        <v>119</v>
      </c>
      <c r="AT192" s="211" t="s">
        <v>114</v>
      </c>
      <c r="AU192" s="211" t="s">
        <v>79</v>
      </c>
      <c r="AY192" s="17" t="s">
        <v>112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77</v>
      </c>
      <c r="BK192" s="212">
        <f>ROUND(I192*H192,2)</f>
        <v>0</v>
      </c>
      <c r="BL192" s="17" t="s">
        <v>119</v>
      </c>
      <c r="BM192" s="211" t="s">
        <v>290</v>
      </c>
    </row>
    <row r="193" s="14" customFormat="1">
      <c r="A193" s="14"/>
      <c r="B193" s="230"/>
      <c r="C193" s="231"/>
      <c r="D193" s="220" t="s">
        <v>123</v>
      </c>
      <c r="E193" s="232" t="s">
        <v>19</v>
      </c>
      <c r="F193" s="233" t="s">
        <v>291</v>
      </c>
      <c r="G193" s="231"/>
      <c r="H193" s="232" t="s">
        <v>19</v>
      </c>
      <c r="I193" s="234"/>
      <c r="J193" s="231"/>
      <c r="K193" s="231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123</v>
      </c>
      <c r="AU193" s="239" t="s">
        <v>79</v>
      </c>
      <c r="AV193" s="14" t="s">
        <v>77</v>
      </c>
      <c r="AW193" s="14" t="s">
        <v>31</v>
      </c>
      <c r="AX193" s="14" t="s">
        <v>69</v>
      </c>
      <c r="AY193" s="239" t="s">
        <v>112</v>
      </c>
    </row>
    <row r="194" s="14" customFormat="1">
      <c r="A194" s="14"/>
      <c r="B194" s="230"/>
      <c r="C194" s="231"/>
      <c r="D194" s="220" t="s">
        <v>123</v>
      </c>
      <c r="E194" s="232" t="s">
        <v>19</v>
      </c>
      <c r="F194" s="233" t="s">
        <v>292</v>
      </c>
      <c r="G194" s="231"/>
      <c r="H194" s="232" t="s">
        <v>19</v>
      </c>
      <c r="I194" s="234"/>
      <c r="J194" s="231"/>
      <c r="K194" s="231"/>
      <c r="L194" s="235"/>
      <c r="M194" s="236"/>
      <c r="N194" s="237"/>
      <c r="O194" s="237"/>
      <c r="P194" s="237"/>
      <c r="Q194" s="237"/>
      <c r="R194" s="237"/>
      <c r="S194" s="237"/>
      <c r="T194" s="23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9" t="s">
        <v>123</v>
      </c>
      <c r="AU194" s="239" t="s">
        <v>79</v>
      </c>
      <c r="AV194" s="14" t="s">
        <v>77</v>
      </c>
      <c r="AW194" s="14" t="s">
        <v>31</v>
      </c>
      <c r="AX194" s="14" t="s">
        <v>69</v>
      </c>
      <c r="AY194" s="239" t="s">
        <v>112</v>
      </c>
    </row>
    <row r="195" s="14" customFormat="1">
      <c r="A195" s="14"/>
      <c r="B195" s="230"/>
      <c r="C195" s="231"/>
      <c r="D195" s="220" t="s">
        <v>123</v>
      </c>
      <c r="E195" s="232" t="s">
        <v>19</v>
      </c>
      <c r="F195" s="233" t="s">
        <v>293</v>
      </c>
      <c r="G195" s="231"/>
      <c r="H195" s="232" t="s">
        <v>19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123</v>
      </c>
      <c r="AU195" s="239" t="s">
        <v>79</v>
      </c>
      <c r="AV195" s="14" t="s">
        <v>77</v>
      </c>
      <c r="AW195" s="14" t="s">
        <v>31</v>
      </c>
      <c r="AX195" s="14" t="s">
        <v>69</v>
      </c>
      <c r="AY195" s="239" t="s">
        <v>112</v>
      </c>
    </row>
    <row r="196" s="13" customFormat="1">
      <c r="A196" s="13"/>
      <c r="B196" s="218"/>
      <c r="C196" s="219"/>
      <c r="D196" s="220" t="s">
        <v>123</v>
      </c>
      <c r="E196" s="221" t="s">
        <v>19</v>
      </c>
      <c r="F196" s="222" t="s">
        <v>294</v>
      </c>
      <c r="G196" s="219"/>
      <c r="H196" s="223">
        <v>113.7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9" t="s">
        <v>123</v>
      </c>
      <c r="AU196" s="229" t="s">
        <v>79</v>
      </c>
      <c r="AV196" s="13" t="s">
        <v>79</v>
      </c>
      <c r="AW196" s="13" t="s">
        <v>31</v>
      </c>
      <c r="AX196" s="13" t="s">
        <v>77</v>
      </c>
      <c r="AY196" s="229" t="s">
        <v>112</v>
      </c>
    </row>
    <row r="197" s="2" customFormat="1" ht="16.5" customHeight="1">
      <c r="A197" s="38"/>
      <c r="B197" s="39"/>
      <c r="C197" s="251" t="s">
        <v>295</v>
      </c>
      <c r="D197" s="251" t="s">
        <v>296</v>
      </c>
      <c r="E197" s="252" t="s">
        <v>297</v>
      </c>
      <c r="F197" s="253" t="s">
        <v>298</v>
      </c>
      <c r="G197" s="254" t="s">
        <v>117</v>
      </c>
      <c r="H197" s="255">
        <v>5.742</v>
      </c>
      <c r="I197" s="256"/>
      <c r="J197" s="257">
        <f>ROUND(I197*H197,2)</f>
        <v>0</v>
      </c>
      <c r="K197" s="253" t="s">
        <v>118</v>
      </c>
      <c r="L197" s="258"/>
      <c r="M197" s="259" t="s">
        <v>19</v>
      </c>
      <c r="N197" s="260" t="s">
        <v>40</v>
      </c>
      <c r="O197" s="84"/>
      <c r="P197" s="209">
        <f>O197*H197</f>
        <v>0</v>
      </c>
      <c r="Q197" s="209">
        <v>0.41699999999999998</v>
      </c>
      <c r="R197" s="209">
        <f>Q197*H197</f>
        <v>2.3944139999999998</v>
      </c>
      <c r="S197" s="209">
        <v>0</v>
      </c>
      <c r="T197" s="21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1" t="s">
        <v>168</v>
      </c>
      <c r="AT197" s="211" t="s">
        <v>296</v>
      </c>
      <c r="AU197" s="211" t="s">
        <v>79</v>
      </c>
      <c r="AY197" s="17" t="s">
        <v>112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77</v>
      </c>
      <c r="BK197" s="212">
        <f>ROUND(I197*H197,2)</f>
        <v>0</v>
      </c>
      <c r="BL197" s="17" t="s">
        <v>119</v>
      </c>
      <c r="BM197" s="211" t="s">
        <v>299</v>
      </c>
    </row>
    <row r="198" s="13" customFormat="1">
      <c r="A198" s="13"/>
      <c r="B198" s="218"/>
      <c r="C198" s="219"/>
      <c r="D198" s="220" t="s">
        <v>123</v>
      </c>
      <c r="E198" s="221" t="s">
        <v>19</v>
      </c>
      <c r="F198" s="222" t="s">
        <v>300</v>
      </c>
      <c r="G198" s="219"/>
      <c r="H198" s="223">
        <v>5.6849999999999996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123</v>
      </c>
      <c r="AU198" s="229" t="s">
        <v>79</v>
      </c>
      <c r="AV198" s="13" t="s">
        <v>79</v>
      </c>
      <c r="AW198" s="13" t="s">
        <v>31</v>
      </c>
      <c r="AX198" s="13" t="s">
        <v>77</v>
      </c>
      <c r="AY198" s="229" t="s">
        <v>112</v>
      </c>
    </row>
    <row r="199" s="13" customFormat="1">
      <c r="A199" s="13"/>
      <c r="B199" s="218"/>
      <c r="C199" s="219"/>
      <c r="D199" s="220" t="s">
        <v>123</v>
      </c>
      <c r="E199" s="219"/>
      <c r="F199" s="222" t="s">
        <v>301</v>
      </c>
      <c r="G199" s="219"/>
      <c r="H199" s="223">
        <v>5.742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123</v>
      </c>
      <c r="AU199" s="229" t="s">
        <v>79</v>
      </c>
      <c r="AV199" s="13" t="s">
        <v>79</v>
      </c>
      <c r="AW199" s="13" t="s">
        <v>4</v>
      </c>
      <c r="AX199" s="13" t="s">
        <v>77</v>
      </c>
      <c r="AY199" s="229" t="s">
        <v>112</v>
      </c>
    </row>
    <row r="200" s="12" customFormat="1" ht="22.8" customHeight="1">
      <c r="A200" s="12"/>
      <c r="B200" s="184"/>
      <c r="C200" s="185"/>
      <c r="D200" s="186" t="s">
        <v>68</v>
      </c>
      <c r="E200" s="198" t="s">
        <v>168</v>
      </c>
      <c r="F200" s="198" t="s">
        <v>302</v>
      </c>
      <c r="G200" s="185"/>
      <c r="H200" s="185"/>
      <c r="I200" s="188"/>
      <c r="J200" s="199">
        <f>BK200</f>
        <v>0</v>
      </c>
      <c r="K200" s="185"/>
      <c r="L200" s="190"/>
      <c r="M200" s="191"/>
      <c r="N200" s="192"/>
      <c r="O200" s="192"/>
      <c r="P200" s="193">
        <f>SUM(P201:P216)</f>
        <v>0</v>
      </c>
      <c r="Q200" s="192"/>
      <c r="R200" s="193">
        <f>SUM(R201:R216)</f>
        <v>3.0132799999999995</v>
      </c>
      <c r="S200" s="192"/>
      <c r="T200" s="194">
        <f>SUM(T201:T216)</f>
        <v>1.5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5" t="s">
        <v>77</v>
      </c>
      <c r="AT200" s="196" t="s">
        <v>68</v>
      </c>
      <c r="AU200" s="196" t="s">
        <v>77</v>
      </c>
      <c r="AY200" s="195" t="s">
        <v>112</v>
      </c>
      <c r="BK200" s="197">
        <f>SUM(BK201:BK216)</f>
        <v>0</v>
      </c>
    </row>
    <row r="201" s="2" customFormat="1" ht="16.5" customHeight="1">
      <c r="A201" s="38"/>
      <c r="B201" s="39"/>
      <c r="C201" s="200" t="s">
        <v>303</v>
      </c>
      <c r="D201" s="200" t="s">
        <v>114</v>
      </c>
      <c r="E201" s="201" t="s">
        <v>304</v>
      </c>
      <c r="F201" s="202" t="s">
        <v>305</v>
      </c>
      <c r="G201" s="203" t="s">
        <v>306</v>
      </c>
      <c r="H201" s="204">
        <v>1</v>
      </c>
      <c r="I201" s="205"/>
      <c r="J201" s="206">
        <f>ROUND(I201*H201,2)</f>
        <v>0</v>
      </c>
      <c r="K201" s="202" t="s">
        <v>118</v>
      </c>
      <c r="L201" s="44"/>
      <c r="M201" s="207" t="s">
        <v>19</v>
      </c>
      <c r="N201" s="208" t="s">
        <v>40</v>
      </c>
      <c r="O201" s="84"/>
      <c r="P201" s="209">
        <f>O201*H201</f>
        <v>0</v>
      </c>
      <c r="Q201" s="209">
        <v>0.02972</v>
      </c>
      <c r="R201" s="209">
        <f>Q201*H201</f>
        <v>0.02972</v>
      </c>
      <c r="S201" s="209">
        <v>0</v>
      </c>
      <c r="T201" s="21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1" t="s">
        <v>119</v>
      </c>
      <c r="AT201" s="211" t="s">
        <v>114</v>
      </c>
      <c r="AU201" s="211" t="s">
        <v>79</v>
      </c>
      <c r="AY201" s="17" t="s">
        <v>112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7" t="s">
        <v>77</v>
      </c>
      <c r="BK201" s="212">
        <f>ROUND(I201*H201,2)</f>
        <v>0</v>
      </c>
      <c r="BL201" s="17" t="s">
        <v>119</v>
      </c>
      <c r="BM201" s="211" t="s">
        <v>307</v>
      </c>
    </row>
    <row r="202" s="2" customFormat="1">
      <c r="A202" s="38"/>
      <c r="B202" s="39"/>
      <c r="C202" s="40"/>
      <c r="D202" s="213" t="s">
        <v>121</v>
      </c>
      <c r="E202" s="40"/>
      <c r="F202" s="214" t="s">
        <v>308</v>
      </c>
      <c r="G202" s="40"/>
      <c r="H202" s="40"/>
      <c r="I202" s="215"/>
      <c r="J202" s="40"/>
      <c r="K202" s="40"/>
      <c r="L202" s="44"/>
      <c r="M202" s="216"/>
      <c r="N202" s="217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121</v>
      </c>
      <c r="AU202" s="17" t="s">
        <v>79</v>
      </c>
    </row>
    <row r="203" s="13" customFormat="1">
      <c r="A203" s="13"/>
      <c r="B203" s="218"/>
      <c r="C203" s="219"/>
      <c r="D203" s="220" t="s">
        <v>123</v>
      </c>
      <c r="E203" s="221" t="s">
        <v>19</v>
      </c>
      <c r="F203" s="222" t="s">
        <v>309</v>
      </c>
      <c r="G203" s="219"/>
      <c r="H203" s="223">
        <v>1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123</v>
      </c>
      <c r="AU203" s="229" t="s">
        <v>79</v>
      </c>
      <c r="AV203" s="13" t="s">
        <v>79</v>
      </c>
      <c r="AW203" s="13" t="s">
        <v>31</v>
      </c>
      <c r="AX203" s="13" t="s">
        <v>77</v>
      </c>
      <c r="AY203" s="229" t="s">
        <v>112</v>
      </c>
    </row>
    <row r="204" s="2" customFormat="1" ht="16.5" customHeight="1">
      <c r="A204" s="38"/>
      <c r="B204" s="39"/>
      <c r="C204" s="251" t="s">
        <v>310</v>
      </c>
      <c r="D204" s="251" t="s">
        <v>296</v>
      </c>
      <c r="E204" s="252" t="s">
        <v>311</v>
      </c>
      <c r="F204" s="253" t="s">
        <v>312</v>
      </c>
      <c r="G204" s="254" t="s">
        <v>306</v>
      </c>
      <c r="H204" s="255">
        <v>1</v>
      </c>
      <c r="I204" s="256"/>
      <c r="J204" s="257">
        <f>ROUND(I204*H204,2)</f>
        <v>0</v>
      </c>
      <c r="K204" s="253" t="s">
        <v>118</v>
      </c>
      <c r="L204" s="258"/>
      <c r="M204" s="259" t="s">
        <v>19</v>
      </c>
      <c r="N204" s="260" t="s">
        <v>40</v>
      </c>
      <c r="O204" s="84"/>
      <c r="P204" s="209">
        <f>O204*H204</f>
        <v>0</v>
      </c>
      <c r="Q204" s="209">
        <v>0.057000000000000002</v>
      </c>
      <c r="R204" s="209">
        <f>Q204*H204</f>
        <v>0.057000000000000002</v>
      </c>
      <c r="S204" s="209">
        <v>0</v>
      </c>
      <c r="T204" s="21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1" t="s">
        <v>168</v>
      </c>
      <c r="AT204" s="211" t="s">
        <v>296</v>
      </c>
      <c r="AU204" s="211" t="s">
        <v>79</v>
      </c>
      <c r="AY204" s="17" t="s">
        <v>112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7" t="s">
        <v>77</v>
      </c>
      <c r="BK204" s="212">
        <f>ROUND(I204*H204,2)</f>
        <v>0</v>
      </c>
      <c r="BL204" s="17" t="s">
        <v>119</v>
      </c>
      <c r="BM204" s="211" t="s">
        <v>313</v>
      </c>
    </row>
    <row r="205" s="13" customFormat="1">
      <c r="A205" s="13"/>
      <c r="B205" s="218"/>
      <c r="C205" s="219"/>
      <c r="D205" s="220" t="s">
        <v>123</v>
      </c>
      <c r="E205" s="221" t="s">
        <v>19</v>
      </c>
      <c r="F205" s="222" t="s">
        <v>314</v>
      </c>
      <c r="G205" s="219"/>
      <c r="H205" s="223">
        <v>1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123</v>
      </c>
      <c r="AU205" s="229" t="s">
        <v>79</v>
      </c>
      <c r="AV205" s="13" t="s">
        <v>79</v>
      </c>
      <c r="AW205" s="13" t="s">
        <v>31</v>
      </c>
      <c r="AX205" s="13" t="s">
        <v>77</v>
      </c>
      <c r="AY205" s="229" t="s">
        <v>112</v>
      </c>
    </row>
    <row r="206" s="2" customFormat="1" ht="16.5" customHeight="1">
      <c r="A206" s="38"/>
      <c r="B206" s="39"/>
      <c r="C206" s="200" t="s">
        <v>315</v>
      </c>
      <c r="D206" s="200" t="s">
        <v>114</v>
      </c>
      <c r="E206" s="201" t="s">
        <v>316</v>
      </c>
      <c r="F206" s="202" t="s">
        <v>317</v>
      </c>
      <c r="G206" s="203" t="s">
        <v>306</v>
      </c>
      <c r="H206" s="204">
        <v>1</v>
      </c>
      <c r="I206" s="205"/>
      <c r="J206" s="206">
        <f>ROUND(I206*H206,2)</f>
        <v>0</v>
      </c>
      <c r="K206" s="202" t="s">
        <v>118</v>
      </c>
      <c r="L206" s="44"/>
      <c r="M206" s="207" t="s">
        <v>19</v>
      </c>
      <c r="N206" s="208" t="s">
        <v>40</v>
      </c>
      <c r="O206" s="84"/>
      <c r="P206" s="209">
        <f>O206*H206</f>
        <v>0</v>
      </c>
      <c r="Q206" s="209">
        <v>0.12526000000000001</v>
      </c>
      <c r="R206" s="209">
        <f>Q206*H206</f>
        <v>0.12526000000000001</v>
      </c>
      <c r="S206" s="209">
        <v>0</v>
      </c>
      <c r="T206" s="21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1" t="s">
        <v>119</v>
      </c>
      <c r="AT206" s="211" t="s">
        <v>114</v>
      </c>
      <c r="AU206" s="211" t="s">
        <v>79</v>
      </c>
      <c r="AY206" s="17" t="s">
        <v>112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7" t="s">
        <v>77</v>
      </c>
      <c r="BK206" s="212">
        <f>ROUND(I206*H206,2)</f>
        <v>0</v>
      </c>
      <c r="BL206" s="17" t="s">
        <v>119</v>
      </c>
      <c r="BM206" s="211" t="s">
        <v>318</v>
      </c>
    </row>
    <row r="207" s="2" customFormat="1">
      <c r="A207" s="38"/>
      <c r="B207" s="39"/>
      <c r="C207" s="40"/>
      <c r="D207" s="213" t="s">
        <v>121</v>
      </c>
      <c r="E207" s="40"/>
      <c r="F207" s="214" t="s">
        <v>319</v>
      </c>
      <c r="G207" s="40"/>
      <c r="H207" s="40"/>
      <c r="I207" s="215"/>
      <c r="J207" s="40"/>
      <c r="K207" s="40"/>
      <c r="L207" s="44"/>
      <c r="M207" s="216"/>
      <c r="N207" s="217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121</v>
      </c>
      <c r="AU207" s="17" t="s">
        <v>79</v>
      </c>
    </row>
    <row r="208" s="13" customFormat="1">
      <c r="A208" s="13"/>
      <c r="B208" s="218"/>
      <c r="C208" s="219"/>
      <c r="D208" s="220" t="s">
        <v>123</v>
      </c>
      <c r="E208" s="221" t="s">
        <v>19</v>
      </c>
      <c r="F208" s="222" t="s">
        <v>320</v>
      </c>
      <c r="G208" s="219"/>
      <c r="H208" s="223">
        <v>1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9" t="s">
        <v>123</v>
      </c>
      <c r="AU208" s="229" t="s">
        <v>79</v>
      </c>
      <c r="AV208" s="13" t="s">
        <v>79</v>
      </c>
      <c r="AW208" s="13" t="s">
        <v>31</v>
      </c>
      <c r="AX208" s="13" t="s">
        <v>77</v>
      </c>
      <c r="AY208" s="229" t="s">
        <v>112</v>
      </c>
    </row>
    <row r="209" s="2" customFormat="1" ht="16.5" customHeight="1">
      <c r="A209" s="38"/>
      <c r="B209" s="39"/>
      <c r="C209" s="251" t="s">
        <v>321</v>
      </c>
      <c r="D209" s="251" t="s">
        <v>296</v>
      </c>
      <c r="E209" s="252" t="s">
        <v>322</v>
      </c>
      <c r="F209" s="253" t="s">
        <v>323</v>
      </c>
      <c r="G209" s="254" t="s">
        <v>306</v>
      </c>
      <c r="H209" s="255">
        <v>1</v>
      </c>
      <c r="I209" s="256"/>
      <c r="J209" s="257">
        <f>ROUND(I209*H209,2)</f>
        <v>0</v>
      </c>
      <c r="K209" s="253" t="s">
        <v>118</v>
      </c>
      <c r="L209" s="258"/>
      <c r="M209" s="259" t="s">
        <v>19</v>
      </c>
      <c r="N209" s="260" t="s">
        <v>40</v>
      </c>
      <c r="O209" s="84"/>
      <c r="P209" s="209">
        <f>O209*H209</f>
        <v>0</v>
      </c>
      <c r="Q209" s="209">
        <v>0.13500000000000001</v>
      </c>
      <c r="R209" s="209">
        <f>Q209*H209</f>
        <v>0.13500000000000001</v>
      </c>
      <c r="S209" s="209">
        <v>0</v>
      </c>
      <c r="T209" s="21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1" t="s">
        <v>168</v>
      </c>
      <c r="AT209" s="211" t="s">
        <v>296</v>
      </c>
      <c r="AU209" s="211" t="s">
        <v>79</v>
      </c>
      <c r="AY209" s="17" t="s">
        <v>112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7" t="s">
        <v>77</v>
      </c>
      <c r="BK209" s="212">
        <f>ROUND(I209*H209,2)</f>
        <v>0</v>
      </c>
      <c r="BL209" s="17" t="s">
        <v>119</v>
      </c>
      <c r="BM209" s="211" t="s">
        <v>324</v>
      </c>
    </row>
    <row r="210" s="13" customFormat="1">
      <c r="A210" s="13"/>
      <c r="B210" s="218"/>
      <c r="C210" s="219"/>
      <c r="D210" s="220" t="s">
        <v>123</v>
      </c>
      <c r="E210" s="221" t="s">
        <v>19</v>
      </c>
      <c r="F210" s="222" t="s">
        <v>325</v>
      </c>
      <c r="G210" s="219"/>
      <c r="H210" s="223">
        <v>1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123</v>
      </c>
      <c r="AU210" s="229" t="s">
        <v>79</v>
      </c>
      <c r="AV210" s="13" t="s">
        <v>79</v>
      </c>
      <c r="AW210" s="13" t="s">
        <v>31</v>
      </c>
      <c r="AX210" s="13" t="s">
        <v>77</v>
      </c>
      <c r="AY210" s="229" t="s">
        <v>112</v>
      </c>
    </row>
    <row r="211" s="2" customFormat="1" ht="24.15" customHeight="1">
      <c r="A211" s="38"/>
      <c r="B211" s="39"/>
      <c r="C211" s="200" t="s">
        <v>326</v>
      </c>
      <c r="D211" s="200" t="s">
        <v>114</v>
      </c>
      <c r="E211" s="201" t="s">
        <v>327</v>
      </c>
      <c r="F211" s="202" t="s">
        <v>328</v>
      </c>
      <c r="G211" s="203" t="s">
        <v>306</v>
      </c>
      <c r="H211" s="204">
        <v>5</v>
      </c>
      <c r="I211" s="205"/>
      <c r="J211" s="206">
        <f>ROUND(I211*H211,2)</f>
        <v>0</v>
      </c>
      <c r="K211" s="202" t="s">
        <v>118</v>
      </c>
      <c r="L211" s="44"/>
      <c r="M211" s="207" t="s">
        <v>19</v>
      </c>
      <c r="N211" s="208" t="s">
        <v>40</v>
      </c>
      <c r="O211" s="84"/>
      <c r="P211" s="209">
        <f>O211*H211</f>
        <v>0</v>
      </c>
      <c r="Q211" s="209">
        <v>0.53325999999999996</v>
      </c>
      <c r="R211" s="209">
        <f>Q211*H211</f>
        <v>2.6662999999999997</v>
      </c>
      <c r="S211" s="209">
        <v>0.29999999999999999</v>
      </c>
      <c r="T211" s="210">
        <f>S211*H211</f>
        <v>1.5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1" t="s">
        <v>119</v>
      </c>
      <c r="AT211" s="211" t="s">
        <v>114</v>
      </c>
      <c r="AU211" s="211" t="s">
        <v>79</v>
      </c>
      <c r="AY211" s="17" t="s">
        <v>112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77</v>
      </c>
      <c r="BK211" s="212">
        <f>ROUND(I211*H211,2)</f>
        <v>0</v>
      </c>
      <c r="BL211" s="17" t="s">
        <v>119</v>
      </c>
      <c r="BM211" s="211" t="s">
        <v>329</v>
      </c>
    </row>
    <row r="212" s="2" customFormat="1">
      <c r="A212" s="38"/>
      <c r="B212" s="39"/>
      <c r="C212" s="40"/>
      <c r="D212" s="213" t="s">
        <v>121</v>
      </c>
      <c r="E212" s="40"/>
      <c r="F212" s="214" t="s">
        <v>330</v>
      </c>
      <c r="G212" s="40"/>
      <c r="H212" s="40"/>
      <c r="I212" s="215"/>
      <c r="J212" s="40"/>
      <c r="K212" s="40"/>
      <c r="L212" s="44"/>
      <c r="M212" s="216"/>
      <c r="N212" s="217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121</v>
      </c>
      <c r="AU212" s="17" t="s">
        <v>79</v>
      </c>
    </row>
    <row r="213" s="13" customFormat="1">
      <c r="A213" s="13"/>
      <c r="B213" s="218"/>
      <c r="C213" s="219"/>
      <c r="D213" s="220" t="s">
        <v>123</v>
      </c>
      <c r="E213" s="221" t="s">
        <v>19</v>
      </c>
      <c r="F213" s="222" t="s">
        <v>331</v>
      </c>
      <c r="G213" s="219"/>
      <c r="H213" s="223">
        <v>5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9" t="s">
        <v>123</v>
      </c>
      <c r="AU213" s="229" t="s">
        <v>79</v>
      </c>
      <c r="AV213" s="13" t="s">
        <v>79</v>
      </c>
      <c r="AW213" s="13" t="s">
        <v>31</v>
      </c>
      <c r="AX213" s="13" t="s">
        <v>77</v>
      </c>
      <c r="AY213" s="229" t="s">
        <v>112</v>
      </c>
    </row>
    <row r="214" s="2" customFormat="1" ht="16.5" customHeight="1">
      <c r="A214" s="38"/>
      <c r="B214" s="39"/>
      <c r="C214" s="200" t="s">
        <v>332</v>
      </c>
      <c r="D214" s="200" t="s">
        <v>114</v>
      </c>
      <c r="E214" s="201" t="s">
        <v>333</v>
      </c>
      <c r="F214" s="202" t="s">
        <v>334</v>
      </c>
      <c r="G214" s="203" t="s">
        <v>306</v>
      </c>
      <c r="H214" s="204">
        <v>1</v>
      </c>
      <c r="I214" s="205"/>
      <c r="J214" s="206">
        <f>ROUND(I214*H214,2)</f>
        <v>0</v>
      </c>
      <c r="K214" s="202" t="s">
        <v>19</v>
      </c>
      <c r="L214" s="44"/>
      <c r="M214" s="207" t="s">
        <v>19</v>
      </c>
      <c r="N214" s="208" t="s">
        <v>40</v>
      </c>
      <c r="O214" s="84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1" t="s">
        <v>119</v>
      </c>
      <c r="AT214" s="211" t="s">
        <v>114</v>
      </c>
      <c r="AU214" s="211" t="s">
        <v>79</v>
      </c>
      <c r="AY214" s="17" t="s">
        <v>112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77</v>
      </c>
      <c r="BK214" s="212">
        <f>ROUND(I214*H214,2)</f>
        <v>0</v>
      </c>
      <c r="BL214" s="17" t="s">
        <v>119</v>
      </c>
      <c r="BM214" s="211" t="s">
        <v>335</v>
      </c>
    </row>
    <row r="215" s="13" customFormat="1">
      <c r="A215" s="13"/>
      <c r="B215" s="218"/>
      <c r="C215" s="219"/>
      <c r="D215" s="220" t="s">
        <v>123</v>
      </c>
      <c r="E215" s="221" t="s">
        <v>19</v>
      </c>
      <c r="F215" s="222" t="s">
        <v>325</v>
      </c>
      <c r="G215" s="219"/>
      <c r="H215" s="223">
        <v>1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123</v>
      </c>
      <c r="AU215" s="229" t="s">
        <v>79</v>
      </c>
      <c r="AV215" s="13" t="s">
        <v>79</v>
      </c>
      <c r="AW215" s="13" t="s">
        <v>31</v>
      </c>
      <c r="AX215" s="13" t="s">
        <v>77</v>
      </c>
      <c r="AY215" s="229" t="s">
        <v>112</v>
      </c>
    </row>
    <row r="216" s="14" customFormat="1">
      <c r="A216" s="14"/>
      <c r="B216" s="230"/>
      <c r="C216" s="231"/>
      <c r="D216" s="220" t="s">
        <v>123</v>
      </c>
      <c r="E216" s="232" t="s">
        <v>19</v>
      </c>
      <c r="F216" s="233" t="s">
        <v>336</v>
      </c>
      <c r="G216" s="231"/>
      <c r="H216" s="232" t="s">
        <v>19</v>
      </c>
      <c r="I216" s="234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9" t="s">
        <v>123</v>
      </c>
      <c r="AU216" s="239" t="s">
        <v>79</v>
      </c>
      <c r="AV216" s="14" t="s">
        <v>77</v>
      </c>
      <c r="AW216" s="14" t="s">
        <v>31</v>
      </c>
      <c r="AX216" s="14" t="s">
        <v>69</v>
      </c>
      <c r="AY216" s="239" t="s">
        <v>112</v>
      </c>
    </row>
    <row r="217" s="12" customFormat="1" ht="22.8" customHeight="1">
      <c r="A217" s="12"/>
      <c r="B217" s="184"/>
      <c r="C217" s="185"/>
      <c r="D217" s="186" t="s">
        <v>68</v>
      </c>
      <c r="E217" s="198" t="s">
        <v>175</v>
      </c>
      <c r="F217" s="198" t="s">
        <v>337</v>
      </c>
      <c r="G217" s="185"/>
      <c r="H217" s="185"/>
      <c r="I217" s="188"/>
      <c r="J217" s="199">
        <f>BK217</f>
        <v>0</v>
      </c>
      <c r="K217" s="185"/>
      <c r="L217" s="190"/>
      <c r="M217" s="191"/>
      <c r="N217" s="192"/>
      <c r="O217" s="192"/>
      <c r="P217" s="193">
        <f>SUM(P218:P325)</f>
        <v>0</v>
      </c>
      <c r="Q217" s="192"/>
      <c r="R217" s="193">
        <f>SUM(R218:R325)</f>
        <v>30.848153089999997</v>
      </c>
      <c r="S217" s="192"/>
      <c r="T217" s="194">
        <f>SUM(T218:T325)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5" t="s">
        <v>77</v>
      </c>
      <c r="AT217" s="196" t="s">
        <v>68</v>
      </c>
      <c r="AU217" s="196" t="s">
        <v>77</v>
      </c>
      <c r="AY217" s="195" t="s">
        <v>112</v>
      </c>
      <c r="BK217" s="197">
        <f>SUM(BK218:BK325)</f>
        <v>0</v>
      </c>
    </row>
    <row r="218" s="2" customFormat="1" ht="16.5" customHeight="1">
      <c r="A218" s="38"/>
      <c r="B218" s="39"/>
      <c r="C218" s="200" t="s">
        <v>338</v>
      </c>
      <c r="D218" s="200" t="s">
        <v>114</v>
      </c>
      <c r="E218" s="201" t="s">
        <v>339</v>
      </c>
      <c r="F218" s="202" t="s">
        <v>340</v>
      </c>
      <c r="G218" s="203" t="s">
        <v>306</v>
      </c>
      <c r="H218" s="204">
        <v>5</v>
      </c>
      <c r="I218" s="205"/>
      <c r="J218" s="206">
        <f>ROUND(I218*H218,2)</f>
        <v>0</v>
      </c>
      <c r="K218" s="202" t="s">
        <v>19</v>
      </c>
      <c r="L218" s="44"/>
      <c r="M218" s="207" t="s">
        <v>19</v>
      </c>
      <c r="N218" s="208" t="s">
        <v>40</v>
      </c>
      <c r="O218" s="84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1" t="s">
        <v>119</v>
      </c>
      <c r="AT218" s="211" t="s">
        <v>114</v>
      </c>
      <c r="AU218" s="211" t="s">
        <v>79</v>
      </c>
      <c r="AY218" s="17" t="s">
        <v>112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7" t="s">
        <v>77</v>
      </c>
      <c r="BK218" s="212">
        <f>ROUND(I218*H218,2)</f>
        <v>0</v>
      </c>
      <c r="BL218" s="17" t="s">
        <v>119</v>
      </c>
      <c r="BM218" s="211" t="s">
        <v>341</v>
      </c>
    </row>
    <row r="219" s="13" customFormat="1">
      <c r="A219" s="13"/>
      <c r="B219" s="218"/>
      <c r="C219" s="219"/>
      <c r="D219" s="220" t="s">
        <v>123</v>
      </c>
      <c r="E219" s="221" t="s">
        <v>19</v>
      </c>
      <c r="F219" s="222" t="s">
        <v>342</v>
      </c>
      <c r="G219" s="219"/>
      <c r="H219" s="223">
        <v>5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123</v>
      </c>
      <c r="AU219" s="229" t="s">
        <v>79</v>
      </c>
      <c r="AV219" s="13" t="s">
        <v>79</v>
      </c>
      <c r="AW219" s="13" t="s">
        <v>31</v>
      </c>
      <c r="AX219" s="13" t="s">
        <v>77</v>
      </c>
      <c r="AY219" s="229" t="s">
        <v>112</v>
      </c>
    </row>
    <row r="220" s="2" customFormat="1" ht="16.5" customHeight="1">
      <c r="A220" s="38"/>
      <c r="B220" s="39"/>
      <c r="C220" s="200" t="s">
        <v>343</v>
      </c>
      <c r="D220" s="200" t="s">
        <v>114</v>
      </c>
      <c r="E220" s="201" t="s">
        <v>344</v>
      </c>
      <c r="F220" s="202" t="s">
        <v>345</v>
      </c>
      <c r="G220" s="203" t="s">
        <v>163</v>
      </c>
      <c r="H220" s="204">
        <v>62</v>
      </c>
      <c r="I220" s="205"/>
      <c r="J220" s="206">
        <f>ROUND(I220*H220,2)</f>
        <v>0</v>
      </c>
      <c r="K220" s="202" t="s">
        <v>118</v>
      </c>
      <c r="L220" s="44"/>
      <c r="M220" s="207" t="s">
        <v>19</v>
      </c>
      <c r="N220" s="208" t="s">
        <v>40</v>
      </c>
      <c r="O220" s="84"/>
      <c r="P220" s="209">
        <f>O220*H220</f>
        <v>0</v>
      </c>
      <c r="Q220" s="209">
        <v>0.00020000000000000001</v>
      </c>
      <c r="R220" s="209">
        <f>Q220*H220</f>
        <v>0.012400000000000001</v>
      </c>
      <c r="S220" s="209">
        <v>0</v>
      </c>
      <c r="T220" s="21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1" t="s">
        <v>119</v>
      </c>
      <c r="AT220" s="211" t="s">
        <v>114</v>
      </c>
      <c r="AU220" s="211" t="s">
        <v>79</v>
      </c>
      <c r="AY220" s="17" t="s">
        <v>112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7" t="s">
        <v>77</v>
      </c>
      <c r="BK220" s="212">
        <f>ROUND(I220*H220,2)</f>
        <v>0</v>
      </c>
      <c r="BL220" s="17" t="s">
        <v>119</v>
      </c>
      <c r="BM220" s="211" t="s">
        <v>346</v>
      </c>
    </row>
    <row r="221" s="2" customFormat="1">
      <c r="A221" s="38"/>
      <c r="B221" s="39"/>
      <c r="C221" s="40"/>
      <c r="D221" s="213" t="s">
        <v>121</v>
      </c>
      <c r="E221" s="40"/>
      <c r="F221" s="214" t="s">
        <v>347</v>
      </c>
      <c r="G221" s="40"/>
      <c r="H221" s="40"/>
      <c r="I221" s="215"/>
      <c r="J221" s="40"/>
      <c r="K221" s="40"/>
      <c r="L221" s="44"/>
      <c r="M221" s="216"/>
      <c r="N221" s="217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121</v>
      </c>
      <c r="AU221" s="17" t="s">
        <v>79</v>
      </c>
    </row>
    <row r="222" s="13" customFormat="1">
      <c r="A222" s="13"/>
      <c r="B222" s="218"/>
      <c r="C222" s="219"/>
      <c r="D222" s="220" t="s">
        <v>123</v>
      </c>
      <c r="E222" s="221" t="s">
        <v>19</v>
      </c>
      <c r="F222" s="222" t="s">
        <v>348</v>
      </c>
      <c r="G222" s="219"/>
      <c r="H222" s="223">
        <v>62</v>
      </c>
      <c r="I222" s="224"/>
      <c r="J222" s="219"/>
      <c r="K222" s="219"/>
      <c r="L222" s="225"/>
      <c r="M222" s="226"/>
      <c r="N222" s="227"/>
      <c r="O222" s="227"/>
      <c r="P222" s="227"/>
      <c r="Q222" s="227"/>
      <c r="R222" s="227"/>
      <c r="S222" s="227"/>
      <c r="T222" s="22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9" t="s">
        <v>123</v>
      </c>
      <c r="AU222" s="229" t="s">
        <v>79</v>
      </c>
      <c r="AV222" s="13" t="s">
        <v>79</v>
      </c>
      <c r="AW222" s="13" t="s">
        <v>31</v>
      </c>
      <c r="AX222" s="13" t="s">
        <v>77</v>
      </c>
      <c r="AY222" s="229" t="s">
        <v>112</v>
      </c>
    </row>
    <row r="223" s="2" customFormat="1" ht="16.5" customHeight="1">
      <c r="A223" s="38"/>
      <c r="B223" s="39"/>
      <c r="C223" s="200" t="s">
        <v>349</v>
      </c>
      <c r="D223" s="200" t="s">
        <v>114</v>
      </c>
      <c r="E223" s="201" t="s">
        <v>350</v>
      </c>
      <c r="F223" s="202" t="s">
        <v>351</v>
      </c>
      <c r="G223" s="203" t="s">
        <v>163</v>
      </c>
      <c r="H223" s="204">
        <v>62</v>
      </c>
      <c r="I223" s="205"/>
      <c r="J223" s="206">
        <f>ROUND(I223*H223,2)</f>
        <v>0</v>
      </c>
      <c r="K223" s="202" t="s">
        <v>118</v>
      </c>
      <c r="L223" s="44"/>
      <c r="M223" s="207" t="s">
        <v>19</v>
      </c>
      <c r="N223" s="208" t="s">
        <v>40</v>
      </c>
      <c r="O223" s="84"/>
      <c r="P223" s="209">
        <f>O223*H223</f>
        <v>0</v>
      </c>
      <c r="Q223" s="209">
        <v>0.00040000000000000002</v>
      </c>
      <c r="R223" s="209">
        <f>Q223*H223</f>
        <v>0.024800000000000003</v>
      </c>
      <c r="S223" s="209">
        <v>0</v>
      </c>
      <c r="T223" s="21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1" t="s">
        <v>119</v>
      </c>
      <c r="AT223" s="211" t="s">
        <v>114</v>
      </c>
      <c r="AU223" s="211" t="s">
        <v>79</v>
      </c>
      <c r="AY223" s="17" t="s">
        <v>112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7" t="s">
        <v>77</v>
      </c>
      <c r="BK223" s="212">
        <f>ROUND(I223*H223,2)</f>
        <v>0</v>
      </c>
      <c r="BL223" s="17" t="s">
        <v>119</v>
      </c>
      <c r="BM223" s="211" t="s">
        <v>352</v>
      </c>
    </row>
    <row r="224" s="2" customFormat="1">
      <c r="A224" s="38"/>
      <c r="B224" s="39"/>
      <c r="C224" s="40"/>
      <c r="D224" s="213" t="s">
        <v>121</v>
      </c>
      <c r="E224" s="40"/>
      <c r="F224" s="214" t="s">
        <v>353</v>
      </c>
      <c r="G224" s="40"/>
      <c r="H224" s="40"/>
      <c r="I224" s="215"/>
      <c r="J224" s="40"/>
      <c r="K224" s="40"/>
      <c r="L224" s="44"/>
      <c r="M224" s="216"/>
      <c r="N224" s="217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121</v>
      </c>
      <c r="AU224" s="17" t="s">
        <v>79</v>
      </c>
    </row>
    <row r="225" s="13" customFormat="1">
      <c r="A225" s="13"/>
      <c r="B225" s="218"/>
      <c r="C225" s="219"/>
      <c r="D225" s="220" t="s">
        <v>123</v>
      </c>
      <c r="E225" s="221" t="s">
        <v>19</v>
      </c>
      <c r="F225" s="222" t="s">
        <v>348</v>
      </c>
      <c r="G225" s="219"/>
      <c r="H225" s="223">
        <v>62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123</v>
      </c>
      <c r="AU225" s="229" t="s">
        <v>79</v>
      </c>
      <c r="AV225" s="13" t="s">
        <v>79</v>
      </c>
      <c r="AW225" s="13" t="s">
        <v>31</v>
      </c>
      <c r="AX225" s="13" t="s">
        <v>77</v>
      </c>
      <c r="AY225" s="229" t="s">
        <v>112</v>
      </c>
    </row>
    <row r="226" s="2" customFormat="1" ht="16.5" customHeight="1">
      <c r="A226" s="38"/>
      <c r="B226" s="39"/>
      <c r="C226" s="200" t="s">
        <v>354</v>
      </c>
      <c r="D226" s="200" t="s">
        <v>114</v>
      </c>
      <c r="E226" s="201" t="s">
        <v>355</v>
      </c>
      <c r="F226" s="202" t="s">
        <v>356</v>
      </c>
      <c r="G226" s="203" t="s">
        <v>163</v>
      </c>
      <c r="H226" s="204">
        <v>8</v>
      </c>
      <c r="I226" s="205"/>
      <c r="J226" s="206">
        <f>ROUND(I226*H226,2)</f>
        <v>0</v>
      </c>
      <c r="K226" s="202" t="s">
        <v>118</v>
      </c>
      <c r="L226" s="44"/>
      <c r="M226" s="207" t="s">
        <v>19</v>
      </c>
      <c r="N226" s="208" t="s">
        <v>40</v>
      </c>
      <c r="O226" s="84"/>
      <c r="P226" s="209">
        <f>O226*H226</f>
        <v>0</v>
      </c>
      <c r="Q226" s="209">
        <v>0.00013999999999999999</v>
      </c>
      <c r="R226" s="209">
        <f>Q226*H226</f>
        <v>0.0011199999999999999</v>
      </c>
      <c r="S226" s="209">
        <v>0</v>
      </c>
      <c r="T226" s="21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1" t="s">
        <v>119</v>
      </c>
      <c r="AT226" s="211" t="s">
        <v>114</v>
      </c>
      <c r="AU226" s="211" t="s">
        <v>79</v>
      </c>
      <c r="AY226" s="17" t="s">
        <v>112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77</v>
      </c>
      <c r="BK226" s="212">
        <f>ROUND(I226*H226,2)</f>
        <v>0</v>
      </c>
      <c r="BL226" s="17" t="s">
        <v>119</v>
      </c>
      <c r="BM226" s="211" t="s">
        <v>357</v>
      </c>
    </row>
    <row r="227" s="2" customFormat="1">
      <c r="A227" s="38"/>
      <c r="B227" s="39"/>
      <c r="C227" s="40"/>
      <c r="D227" s="213" t="s">
        <v>121</v>
      </c>
      <c r="E227" s="40"/>
      <c r="F227" s="214" t="s">
        <v>358</v>
      </c>
      <c r="G227" s="40"/>
      <c r="H227" s="40"/>
      <c r="I227" s="215"/>
      <c r="J227" s="40"/>
      <c r="K227" s="40"/>
      <c r="L227" s="44"/>
      <c r="M227" s="216"/>
      <c r="N227" s="217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121</v>
      </c>
      <c r="AU227" s="17" t="s">
        <v>79</v>
      </c>
    </row>
    <row r="228" s="13" customFormat="1">
      <c r="A228" s="13"/>
      <c r="B228" s="218"/>
      <c r="C228" s="219"/>
      <c r="D228" s="220" t="s">
        <v>123</v>
      </c>
      <c r="E228" s="221" t="s">
        <v>19</v>
      </c>
      <c r="F228" s="222" t="s">
        <v>359</v>
      </c>
      <c r="G228" s="219"/>
      <c r="H228" s="223">
        <v>8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123</v>
      </c>
      <c r="AU228" s="229" t="s">
        <v>79</v>
      </c>
      <c r="AV228" s="13" t="s">
        <v>79</v>
      </c>
      <c r="AW228" s="13" t="s">
        <v>31</v>
      </c>
      <c r="AX228" s="13" t="s">
        <v>77</v>
      </c>
      <c r="AY228" s="229" t="s">
        <v>112</v>
      </c>
    </row>
    <row r="229" s="2" customFormat="1" ht="24.15" customHeight="1">
      <c r="A229" s="38"/>
      <c r="B229" s="39"/>
      <c r="C229" s="200" t="s">
        <v>360</v>
      </c>
      <c r="D229" s="200" t="s">
        <v>114</v>
      </c>
      <c r="E229" s="201" t="s">
        <v>361</v>
      </c>
      <c r="F229" s="202" t="s">
        <v>362</v>
      </c>
      <c r="G229" s="203" t="s">
        <v>163</v>
      </c>
      <c r="H229" s="204">
        <v>62</v>
      </c>
      <c r="I229" s="205"/>
      <c r="J229" s="206">
        <f>ROUND(I229*H229,2)</f>
        <v>0</v>
      </c>
      <c r="K229" s="202" t="s">
        <v>118</v>
      </c>
      <c r="L229" s="44"/>
      <c r="M229" s="207" t="s">
        <v>19</v>
      </c>
      <c r="N229" s="208" t="s">
        <v>40</v>
      </c>
      <c r="O229" s="84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1" t="s">
        <v>119</v>
      </c>
      <c r="AT229" s="211" t="s">
        <v>114</v>
      </c>
      <c r="AU229" s="211" t="s">
        <v>79</v>
      </c>
      <c r="AY229" s="17" t="s">
        <v>112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7" t="s">
        <v>77</v>
      </c>
      <c r="BK229" s="212">
        <f>ROUND(I229*H229,2)</f>
        <v>0</v>
      </c>
      <c r="BL229" s="17" t="s">
        <v>119</v>
      </c>
      <c r="BM229" s="211" t="s">
        <v>363</v>
      </c>
    </row>
    <row r="230" s="2" customFormat="1">
      <c r="A230" s="38"/>
      <c r="B230" s="39"/>
      <c r="C230" s="40"/>
      <c r="D230" s="213" t="s">
        <v>121</v>
      </c>
      <c r="E230" s="40"/>
      <c r="F230" s="214" t="s">
        <v>364</v>
      </c>
      <c r="G230" s="40"/>
      <c r="H230" s="40"/>
      <c r="I230" s="215"/>
      <c r="J230" s="40"/>
      <c r="K230" s="40"/>
      <c r="L230" s="44"/>
      <c r="M230" s="216"/>
      <c r="N230" s="217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121</v>
      </c>
      <c r="AU230" s="17" t="s">
        <v>79</v>
      </c>
    </row>
    <row r="231" s="13" customFormat="1">
      <c r="A231" s="13"/>
      <c r="B231" s="218"/>
      <c r="C231" s="219"/>
      <c r="D231" s="220" t="s">
        <v>123</v>
      </c>
      <c r="E231" s="221" t="s">
        <v>19</v>
      </c>
      <c r="F231" s="222" t="s">
        <v>348</v>
      </c>
      <c r="G231" s="219"/>
      <c r="H231" s="223">
        <v>62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123</v>
      </c>
      <c r="AU231" s="229" t="s">
        <v>79</v>
      </c>
      <c r="AV231" s="13" t="s">
        <v>79</v>
      </c>
      <c r="AW231" s="13" t="s">
        <v>31</v>
      </c>
      <c r="AX231" s="13" t="s">
        <v>77</v>
      </c>
      <c r="AY231" s="229" t="s">
        <v>112</v>
      </c>
    </row>
    <row r="232" s="2" customFormat="1" ht="24.15" customHeight="1">
      <c r="A232" s="38"/>
      <c r="B232" s="39"/>
      <c r="C232" s="200" t="s">
        <v>365</v>
      </c>
      <c r="D232" s="200" t="s">
        <v>114</v>
      </c>
      <c r="E232" s="201" t="s">
        <v>366</v>
      </c>
      <c r="F232" s="202" t="s">
        <v>367</v>
      </c>
      <c r="G232" s="203" t="s">
        <v>163</v>
      </c>
      <c r="H232" s="204">
        <v>80.700000000000003</v>
      </c>
      <c r="I232" s="205"/>
      <c r="J232" s="206">
        <f>ROUND(I232*H232,2)</f>
        <v>0</v>
      </c>
      <c r="K232" s="202" t="s">
        <v>118</v>
      </c>
      <c r="L232" s="44"/>
      <c r="M232" s="207" t="s">
        <v>19</v>
      </c>
      <c r="N232" s="208" t="s">
        <v>40</v>
      </c>
      <c r="O232" s="84"/>
      <c r="P232" s="209">
        <f>O232*H232</f>
        <v>0</v>
      </c>
      <c r="Q232" s="209">
        <v>0.16849</v>
      </c>
      <c r="R232" s="209">
        <f>Q232*H232</f>
        <v>13.597143000000001</v>
      </c>
      <c r="S232" s="209">
        <v>0</v>
      </c>
      <c r="T232" s="21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1" t="s">
        <v>119</v>
      </c>
      <c r="AT232" s="211" t="s">
        <v>114</v>
      </c>
      <c r="AU232" s="211" t="s">
        <v>79</v>
      </c>
      <c r="AY232" s="17" t="s">
        <v>112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7" t="s">
        <v>77</v>
      </c>
      <c r="BK232" s="212">
        <f>ROUND(I232*H232,2)</f>
        <v>0</v>
      </c>
      <c r="BL232" s="17" t="s">
        <v>119</v>
      </c>
      <c r="BM232" s="211" t="s">
        <v>368</v>
      </c>
    </row>
    <row r="233" s="2" customFormat="1">
      <c r="A233" s="38"/>
      <c r="B233" s="39"/>
      <c r="C233" s="40"/>
      <c r="D233" s="213" t="s">
        <v>121</v>
      </c>
      <c r="E233" s="40"/>
      <c r="F233" s="214" t="s">
        <v>369</v>
      </c>
      <c r="G233" s="40"/>
      <c r="H233" s="40"/>
      <c r="I233" s="215"/>
      <c r="J233" s="40"/>
      <c r="K233" s="40"/>
      <c r="L233" s="44"/>
      <c r="M233" s="216"/>
      <c r="N233" s="217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121</v>
      </c>
      <c r="AU233" s="17" t="s">
        <v>79</v>
      </c>
    </row>
    <row r="234" s="14" customFormat="1">
      <c r="A234" s="14"/>
      <c r="B234" s="230"/>
      <c r="C234" s="231"/>
      <c r="D234" s="220" t="s">
        <v>123</v>
      </c>
      <c r="E234" s="232" t="s">
        <v>19</v>
      </c>
      <c r="F234" s="233" t="s">
        <v>370</v>
      </c>
      <c r="G234" s="231"/>
      <c r="H234" s="232" t="s">
        <v>19</v>
      </c>
      <c r="I234" s="234"/>
      <c r="J234" s="231"/>
      <c r="K234" s="231"/>
      <c r="L234" s="235"/>
      <c r="M234" s="236"/>
      <c r="N234" s="237"/>
      <c r="O234" s="237"/>
      <c r="P234" s="237"/>
      <c r="Q234" s="237"/>
      <c r="R234" s="237"/>
      <c r="S234" s="237"/>
      <c r="T234" s="23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9" t="s">
        <v>123</v>
      </c>
      <c r="AU234" s="239" t="s">
        <v>79</v>
      </c>
      <c r="AV234" s="14" t="s">
        <v>77</v>
      </c>
      <c r="AW234" s="14" t="s">
        <v>31</v>
      </c>
      <c r="AX234" s="14" t="s">
        <v>69</v>
      </c>
      <c r="AY234" s="239" t="s">
        <v>112</v>
      </c>
    </row>
    <row r="235" s="13" customFormat="1">
      <c r="A235" s="13"/>
      <c r="B235" s="218"/>
      <c r="C235" s="219"/>
      <c r="D235" s="220" t="s">
        <v>123</v>
      </c>
      <c r="E235" s="221" t="s">
        <v>19</v>
      </c>
      <c r="F235" s="222" t="s">
        <v>371</v>
      </c>
      <c r="G235" s="219"/>
      <c r="H235" s="223">
        <v>52.274999999999999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123</v>
      </c>
      <c r="AU235" s="229" t="s">
        <v>79</v>
      </c>
      <c r="AV235" s="13" t="s">
        <v>79</v>
      </c>
      <c r="AW235" s="13" t="s">
        <v>31</v>
      </c>
      <c r="AX235" s="13" t="s">
        <v>69</v>
      </c>
      <c r="AY235" s="229" t="s">
        <v>112</v>
      </c>
    </row>
    <row r="236" s="13" customFormat="1">
      <c r="A236" s="13"/>
      <c r="B236" s="218"/>
      <c r="C236" s="219"/>
      <c r="D236" s="220" t="s">
        <v>123</v>
      </c>
      <c r="E236" s="221" t="s">
        <v>19</v>
      </c>
      <c r="F236" s="222" t="s">
        <v>372</v>
      </c>
      <c r="G236" s="219"/>
      <c r="H236" s="223">
        <v>17.425000000000001</v>
      </c>
      <c r="I236" s="224"/>
      <c r="J236" s="219"/>
      <c r="K236" s="219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123</v>
      </c>
      <c r="AU236" s="229" t="s">
        <v>79</v>
      </c>
      <c r="AV236" s="13" t="s">
        <v>79</v>
      </c>
      <c r="AW236" s="13" t="s">
        <v>31</v>
      </c>
      <c r="AX236" s="13" t="s">
        <v>69</v>
      </c>
      <c r="AY236" s="229" t="s">
        <v>112</v>
      </c>
    </row>
    <row r="237" s="13" customFormat="1">
      <c r="A237" s="13"/>
      <c r="B237" s="218"/>
      <c r="C237" s="219"/>
      <c r="D237" s="220" t="s">
        <v>123</v>
      </c>
      <c r="E237" s="221" t="s">
        <v>19</v>
      </c>
      <c r="F237" s="222" t="s">
        <v>373</v>
      </c>
      <c r="G237" s="219"/>
      <c r="H237" s="223">
        <v>2</v>
      </c>
      <c r="I237" s="224"/>
      <c r="J237" s="219"/>
      <c r="K237" s="219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123</v>
      </c>
      <c r="AU237" s="229" t="s">
        <v>79</v>
      </c>
      <c r="AV237" s="13" t="s">
        <v>79</v>
      </c>
      <c r="AW237" s="13" t="s">
        <v>31</v>
      </c>
      <c r="AX237" s="13" t="s">
        <v>69</v>
      </c>
      <c r="AY237" s="229" t="s">
        <v>112</v>
      </c>
    </row>
    <row r="238" s="13" customFormat="1">
      <c r="A238" s="13"/>
      <c r="B238" s="218"/>
      <c r="C238" s="219"/>
      <c r="D238" s="220" t="s">
        <v>123</v>
      </c>
      <c r="E238" s="221" t="s">
        <v>19</v>
      </c>
      <c r="F238" s="222" t="s">
        <v>374</v>
      </c>
      <c r="G238" s="219"/>
      <c r="H238" s="223">
        <v>6.75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9" t="s">
        <v>123</v>
      </c>
      <c r="AU238" s="229" t="s">
        <v>79</v>
      </c>
      <c r="AV238" s="13" t="s">
        <v>79</v>
      </c>
      <c r="AW238" s="13" t="s">
        <v>31</v>
      </c>
      <c r="AX238" s="13" t="s">
        <v>69</v>
      </c>
      <c r="AY238" s="229" t="s">
        <v>112</v>
      </c>
    </row>
    <row r="239" s="13" customFormat="1">
      <c r="A239" s="13"/>
      <c r="B239" s="218"/>
      <c r="C239" s="219"/>
      <c r="D239" s="220" t="s">
        <v>123</v>
      </c>
      <c r="E239" s="221" t="s">
        <v>19</v>
      </c>
      <c r="F239" s="222" t="s">
        <v>375</v>
      </c>
      <c r="G239" s="219"/>
      <c r="H239" s="223">
        <v>2.25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123</v>
      </c>
      <c r="AU239" s="229" t="s">
        <v>79</v>
      </c>
      <c r="AV239" s="13" t="s">
        <v>79</v>
      </c>
      <c r="AW239" s="13" t="s">
        <v>31</v>
      </c>
      <c r="AX239" s="13" t="s">
        <v>69</v>
      </c>
      <c r="AY239" s="229" t="s">
        <v>112</v>
      </c>
    </row>
    <row r="240" s="15" customFormat="1">
      <c r="A240" s="15"/>
      <c r="B240" s="240"/>
      <c r="C240" s="241"/>
      <c r="D240" s="220" t="s">
        <v>123</v>
      </c>
      <c r="E240" s="242" t="s">
        <v>19</v>
      </c>
      <c r="F240" s="243" t="s">
        <v>135</v>
      </c>
      <c r="G240" s="241"/>
      <c r="H240" s="244">
        <v>80.700000000000003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0" t="s">
        <v>123</v>
      </c>
      <c r="AU240" s="250" t="s">
        <v>79</v>
      </c>
      <c r="AV240" s="15" t="s">
        <v>119</v>
      </c>
      <c r="AW240" s="15" t="s">
        <v>31</v>
      </c>
      <c r="AX240" s="15" t="s">
        <v>77</v>
      </c>
      <c r="AY240" s="250" t="s">
        <v>112</v>
      </c>
    </row>
    <row r="241" s="2" customFormat="1" ht="16.5" customHeight="1">
      <c r="A241" s="38"/>
      <c r="B241" s="39"/>
      <c r="C241" s="251" t="s">
        <v>376</v>
      </c>
      <c r="D241" s="251" t="s">
        <v>296</v>
      </c>
      <c r="E241" s="252" t="s">
        <v>377</v>
      </c>
      <c r="F241" s="253" t="s">
        <v>378</v>
      </c>
      <c r="G241" s="254" t="s">
        <v>163</v>
      </c>
      <c r="H241" s="255">
        <v>17.779</v>
      </c>
      <c r="I241" s="256"/>
      <c r="J241" s="257">
        <f>ROUND(I241*H241,2)</f>
        <v>0</v>
      </c>
      <c r="K241" s="253" t="s">
        <v>118</v>
      </c>
      <c r="L241" s="258"/>
      <c r="M241" s="259" t="s">
        <v>19</v>
      </c>
      <c r="N241" s="260" t="s">
        <v>40</v>
      </c>
      <c r="O241" s="84"/>
      <c r="P241" s="209">
        <f>O241*H241</f>
        <v>0</v>
      </c>
      <c r="Q241" s="209">
        <v>0.125</v>
      </c>
      <c r="R241" s="209">
        <f>Q241*H241</f>
        <v>2.222375</v>
      </c>
      <c r="S241" s="209">
        <v>0</v>
      </c>
      <c r="T241" s="21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1" t="s">
        <v>168</v>
      </c>
      <c r="AT241" s="211" t="s">
        <v>296</v>
      </c>
      <c r="AU241" s="211" t="s">
        <v>79</v>
      </c>
      <c r="AY241" s="17" t="s">
        <v>112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7" t="s">
        <v>77</v>
      </c>
      <c r="BK241" s="212">
        <f>ROUND(I241*H241,2)</f>
        <v>0</v>
      </c>
      <c r="BL241" s="17" t="s">
        <v>119</v>
      </c>
      <c r="BM241" s="211" t="s">
        <v>379</v>
      </c>
    </row>
    <row r="242" s="13" customFormat="1">
      <c r="A242" s="13"/>
      <c r="B242" s="218"/>
      <c r="C242" s="219"/>
      <c r="D242" s="220" t="s">
        <v>123</v>
      </c>
      <c r="E242" s="221" t="s">
        <v>19</v>
      </c>
      <c r="F242" s="222" t="s">
        <v>380</v>
      </c>
      <c r="G242" s="219"/>
      <c r="H242" s="223">
        <v>17.43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123</v>
      </c>
      <c r="AU242" s="229" t="s">
        <v>79</v>
      </c>
      <c r="AV242" s="13" t="s">
        <v>79</v>
      </c>
      <c r="AW242" s="13" t="s">
        <v>31</v>
      </c>
      <c r="AX242" s="13" t="s">
        <v>77</v>
      </c>
      <c r="AY242" s="229" t="s">
        <v>112</v>
      </c>
    </row>
    <row r="243" s="13" customFormat="1">
      <c r="A243" s="13"/>
      <c r="B243" s="218"/>
      <c r="C243" s="219"/>
      <c r="D243" s="220" t="s">
        <v>123</v>
      </c>
      <c r="E243" s="219"/>
      <c r="F243" s="222" t="s">
        <v>381</v>
      </c>
      <c r="G243" s="219"/>
      <c r="H243" s="223">
        <v>17.779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9" t="s">
        <v>123</v>
      </c>
      <c r="AU243" s="229" t="s">
        <v>79</v>
      </c>
      <c r="AV243" s="13" t="s">
        <v>79</v>
      </c>
      <c r="AW243" s="13" t="s">
        <v>4</v>
      </c>
      <c r="AX243" s="13" t="s">
        <v>77</v>
      </c>
      <c r="AY243" s="229" t="s">
        <v>112</v>
      </c>
    </row>
    <row r="244" s="2" customFormat="1" ht="16.5" customHeight="1">
      <c r="A244" s="38"/>
      <c r="B244" s="39"/>
      <c r="C244" s="251" t="s">
        <v>382</v>
      </c>
      <c r="D244" s="251" t="s">
        <v>296</v>
      </c>
      <c r="E244" s="252" t="s">
        <v>383</v>
      </c>
      <c r="F244" s="253" t="s">
        <v>384</v>
      </c>
      <c r="G244" s="254" t="s">
        <v>163</v>
      </c>
      <c r="H244" s="255">
        <v>2.2949999999999999</v>
      </c>
      <c r="I244" s="256"/>
      <c r="J244" s="257">
        <f>ROUND(I244*H244,2)</f>
        <v>0</v>
      </c>
      <c r="K244" s="253" t="s">
        <v>19</v>
      </c>
      <c r="L244" s="258"/>
      <c r="M244" s="259" t="s">
        <v>19</v>
      </c>
      <c r="N244" s="260" t="s">
        <v>40</v>
      </c>
      <c r="O244" s="84"/>
      <c r="P244" s="209">
        <f>O244*H244</f>
        <v>0</v>
      </c>
      <c r="Q244" s="209">
        <v>0.125</v>
      </c>
      <c r="R244" s="209">
        <f>Q244*H244</f>
        <v>0.28687499999999999</v>
      </c>
      <c r="S244" s="209">
        <v>0</v>
      </c>
      <c r="T244" s="21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1" t="s">
        <v>168</v>
      </c>
      <c r="AT244" s="211" t="s">
        <v>296</v>
      </c>
      <c r="AU244" s="211" t="s">
        <v>79</v>
      </c>
      <c r="AY244" s="17" t="s">
        <v>112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7" t="s">
        <v>77</v>
      </c>
      <c r="BK244" s="212">
        <f>ROUND(I244*H244,2)</f>
        <v>0</v>
      </c>
      <c r="BL244" s="17" t="s">
        <v>119</v>
      </c>
      <c r="BM244" s="211" t="s">
        <v>385</v>
      </c>
    </row>
    <row r="245" s="13" customFormat="1">
      <c r="A245" s="13"/>
      <c r="B245" s="218"/>
      <c r="C245" s="219"/>
      <c r="D245" s="220" t="s">
        <v>123</v>
      </c>
      <c r="E245" s="221" t="s">
        <v>19</v>
      </c>
      <c r="F245" s="222" t="s">
        <v>386</v>
      </c>
      <c r="G245" s="219"/>
      <c r="H245" s="223">
        <v>2.25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123</v>
      </c>
      <c r="AU245" s="229" t="s">
        <v>79</v>
      </c>
      <c r="AV245" s="13" t="s">
        <v>79</v>
      </c>
      <c r="AW245" s="13" t="s">
        <v>31</v>
      </c>
      <c r="AX245" s="13" t="s">
        <v>77</v>
      </c>
      <c r="AY245" s="229" t="s">
        <v>112</v>
      </c>
    </row>
    <row r="246" s="13" customFormat="1">
      <c r="A246" s="13"/>
      <c r="B246" s="218"/>
      <c r="C246" s="219"/>
      <c r="D246" s="220" t="s">
        <v>123</v>
      </c>
      <c r="E246" s="219"/>
      <c r="F246" s="222" t="s">
        <v>387</v>
      </c>
      <c r="G246" s="219"/>
      <c r="H246" s="223">
        <v>2.2949999999999999</v>
      </c>
      <c r="I246" s="224"/>
      <c r="J246" s="219"/>
      <c r="K246" s="219"/>
      <c r="L246" s="225"/>
      <c r="M246" s="226"/>
      <c r="N246" s="227"/>
      <c r="O246" s="227"/>
      <c r="P246" s="227"/>
      <c r="Q246" s="227"/>
      <c r="R246" s="227"/>
      <c r="S246" s="227"/>
      <c r="T246" s="22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9" t="s">
        <v>123</v>
      </c>
      <c r="AU246" s="229" t="s">
        <v>79</v>
      </c>
      <c r="AV246" s="13" t="s">
        <v>79</v>
      </c>
      <c r="AW246" s="13" t="s">
        <v>4</v>
      </c>
      <c r="AX246" s="13" t="s">
        <v>77</v>
      </c>
      <c r="AY246" s="229" t="s">
        <v>112</v>
      </c>
    </row>
    <row r="247" s="2" customFormat="1" ht="16.5" customHeight="1">
      <c r="A247" s="38"/>
      <c r="B247" s="39"/>
      <c r="C247" s="251" t="s">
        <v>388</v>
      </c>
      <c r="D247" s="251" t="s">
        <v>296</v>
      </c>
      <c r="E247" s="252" t="s">
        <v>389</v>
      </c>
      <c r="F247" s="253" t="s">
        <v>390</v>
      </c>
      <c r="G247" s="254" t="s">
        <v>163</v>
      </c>
      <c r="H247" s="255">
        <v>2.04</v>
      </c>
      <c r="I247" s="256"/>
      <c r="J247" s="257">
        <f>ROUND(I247*H247,2)</f>
        <v>0</v>
      </c>
      <c r="K247" s="253" t="s">
        <v>118</v>
      </c>
      <c r="L247" s="258"/>
      <c r="M247" s="259" t="s">
        <v>19</v>
      </c>
      <c r="N247" s="260" t="s">
        <v>40</v>
      </c>
      <c r="O247" s="84"/>
      <c r="P247" s="209">
        <f>O247*H247</f>
        <v>0</v>
      </c>
      <c r="Q247" s="209">
        <v>0.125</v>
      </c>
      <c r="R247" s="209">
        <f>Q247*H247</f>
        <v>0.255</v>
      </c>
      <c r="S247" s="209">
        <v>0</v>
      </c>
      <c r="T247" s="21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1" t="s">
        <v>168</v>
      </c>
      <c r="AT247" s="211" t="s">
        <v>296</v>
      </c>
      <c r="AU247" s="211" t="s">
        <v>79</v>
      </c>
      <c r="AY247" s="17" t="s">
        <v>112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7" t="s">
        <v>77</v>
      </c>
      <c r="BK247" s="212">
        <f>ROUND(I247*H247,2)</f>
        <v>0</v>
      </c>
      <c r="BL247" s="17" t="s">
        <v>119</v>
      </c>
      <c r="BM247" s="211" t="s">
        <v>391</v>
      </c>
    </row>
    <row r="248" s="13" customFormat="1">
      <c r="A248" s="13"/>
      <c r="B248" s="218"/>
      <c r="C248" s="219"/>
      <c r="D248" s="220" t="s">
        <v>123</v>
      </c>
      <c r="E248" s="221" t="s">
        <v>19</v>
      </c>
      <c r="F248" s="222" t="s">
        <v>392</v>
      </c>
      <c r="G248" s="219"/>
      <c r="H248" s="223">
        <v>2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123</v>
      </c>
      <c r="AU248" s="229" t="s">
        <v>79</v>
      </c>
      <c r="AV248" s="13" t="s">
        <v>79</v>
      </c>
      <c r="AW248" s="13" t="s">
        <v>31</v>
      </c>
      <c r="AX248" s="13" t="s">
        <v>77</v>
      </c>
      <c r="AY248" s="229" t="s">
        <v>112</v>
      </c>
    </row>
    <row r="249" s="13" customFormat="1">
      <c r="A249" s="13"/>
      <c r="B249" s="218"/>
      <c r="C249" s="219"/>
      <c r="D249" s="220" t="s">
        <v>123</v>
      </c>
      <c r="E249" s="219"/>
      <c r="F249" s="222" t="s">
        <v>393</v>
      </c>
      <c r="G249" s="219"/>
      <c r="H249" s="223">
        <v>2.04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123</v>
      </c>
      <c r="AU249" s="229" t="s">
        <v>79</v>
      </c>
      <c r="AV249" s="13" t="s">
        <v>79</v>
      </c>
      <c r="AW249" s="13" t="s">
        <v>4</v>
      </c>
      <c r="AX249" s="13" t="s">
        <v>77</v>
      </c>
      <c r="AY249" s="229" t="s">
        <v>112</v>
      </c>
    </row>
    <row r="250" s="2" customFormat="1" ht="24.15" customHeight="1">
      <c r="A250" s="38"/>
      <c r="B250" s="39"/>
      <c r="C250" s="200" t="s">
        <v>394</v>
      </c>
      <c r="D250" s="200" t="s">
        <v>114</v>
      </c>
      <c r="E250" s="201" t="s">
        <v>395</v>
      </c>
      <c r="F250" s="202" t="s">
        <v>396</v>
      </c>
      <c r="G250" s="203" t="s">
        <v>163</v>
      </c>
      <c r="H250" s="204">
        <v>29.800000000000001</v>
      </c>
      <c r="I250" s="205"/>
      <c r="J250" s="206">
        <f>ROUND(I250*H250,2)</f>
        <v>0</v>
      </c>
      <c r="K250" s="202" t="s">
        <v>19</v>
      </c>
      <c r="L250" s="44"/>
      <c r="M250" s="207" t="s">
        <v>19</v>
      </c>
      <c r="N250" s="208" t="s">
        <v>40</v>
      </c>
      <c r="O250" s="84"/>
      <c r="P250" s="209">
        <f>O250*H250</f>
        <v>0</v>
      </c>
      <c r="Q250" s="209">
        <v>1.0000000000000001E-05</v>
      </c>
      <c r="R250" s="209">
        <f>Q250*H250</f>
        <v>0.00029800000000000003</v>
      </c>
      <c r="S250" s="209">
        <v>0</v>
      </c>
      <c r="T250" s="21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1" t="s">
        <v>119</v>
      </c>
      <c r="AT250" s="211" t="s">
        <v>114</v>
      </c>
      <c r="AU250" s="211" t="s">
        <v>79</v>
      </c>
      <c r="AY250" s="17" t="s">
        <v>112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7" t="s">
        <v>77</v>
      </c>
      <c r="BK250" s="212">
        <f>ROUND(I250*H250,2)</f>
        <v>0</v>
      </c>
      <c r="BL250" s="17" t="s">
        <v>119</v>
      </c>
      <c r="BM250" s="211" t="s">
        <v>397</v>
      </c>
    </row>
    <row r="251" s="13" customFormat="1">
      <c r="A251" s="13"/>
      <c r="B251" s="218"/>
      <c r="C251" s="219"/>
      <c r="D251" s="220" t="s">
        <v>123</v>
      </c>
      <c r="E251" s="221" t="s">
        <v>19</v>
      </c>
      <c r="F251" s="222" t="s">
        <v>398</v>
      </c>
      <c r="G251" s="219"/>
      <c r="H251" s="223">
        <v>4</v>
      </c>
      <c r="I251" s="224"/>
      <c r="J251" s="219"/>
      <c r="K251" s="219"/>
      <c r="L251" s="225"/>
      <c r="M251" s="226"/>
      <c r="N251" s="227"/>
      <c r="O251" s="227"/>
      <c r="P251" s="227"/>
      <c r="Q251" s="227"/>
      <c r="R251" s="227"/>
      <c r="S251" s="227"/>
      <c r="T251" s="22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9" t="s">
        <v>123</v>
      </c>
      <c r="AU251" s="229" t="s">
        <v>79</v>
      </c>
      <c r="AV251" s="13" t="s">
        <v>79</v>
      </c>
      <c r="AW251" s="13" t="s">
        <v>31</v>
      </c>
      <c r="AX251" s="13" t="s">
        <v>69</v>
      </c>
      <c r="AY251" s="229" t="s">
        <v>112</v>
      </c>
    </row>
    <row r="252" s="13" customFormat="1">
      <c r="A252" s="13"/>
      <c r="B252" s="218"/>
      <c r="C252" s="219"/>
      <c r="D252" s="220" t="s">
        <v>123</v>
      </c>
      <c r="E252" s="221" t="s">
        <v>19</v>
      </c>
      <c r="F252" s="222" t="s">
        <v>399</v>
      </c>
      <c r="G252" s="219"/>
      <c r="H252" s="223">
        <v>25.800000000000001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9" t="s">
        <v>123</v>
      </c>
      <c r="AU252" s="229" t="s">
        <v>79</v>
      </c>
      <c r="AV252" s="13" t="s">
        <v>79</v>
      </c>
      <c r="AW252" s="13" t="s">
        <v>31</v>
      </c>
      <c r="AX252" s="13" t="s">
        <v>69</v>
      </c>
      <c r="AY252" s="229" t="s">
        <v>112</v>
      </c>
    </row>
    <row r="253" s="15" customFormat="1">
      <c r="A253" s="15"/>
      <c r="B253" s="240"/>
      <c r="C253" s="241"/>
      <c r="D253" s="220" t="s">
        <v>123</v>
      </c>
      <c r="E253" s="242" t="s">
        <v>19</v>
      </c>
      <c r="F253" s="243" t="s">
        <v>135</v>
      </c>
      <c r="G253" s="241"/>
      <c r="H253" s="244">
        <v>29.800000000000001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0" t="s">
        <v>123</v>
      </c>
      <c r="AU253" s="250" t="s">
        <v>79</v>
      </c>
      <c r="AV253" s="15" t="s">
        <v>119</v>
      </c>
      <c r="AW253" s="15" t="s">
        <v>31</v>
      </c>
      <c r="AX253" s="15" t="s">
        <v>77</v>
      </c>
      <c r="AY253" s="250" t="s">
        <v>112</v>
      </c>
    </row>
    <row r="254" s="2" customFormat="1" ht="21.75" customHeight="1">
      <c r="A254" s="38"/>
      <c r="B254" s="39"/>
      <c r="C254" s="200" t="s">
        <v>400</v>
      </c>
      <c r="D254" s="200" t="s">
        <v>114</v>
      </c>
      <c r="E254" s="201" t="s">
        <v>401</v>
      </c>
      <c r="F254" s="202" t="s">
        <v>402</v>
      </c>
      <c r="G254" s="203" t="s">
        <v>163</v>
      </c>
      <c r="H254" s="204">
        <v>40.170000000000002</v>
      </c>
      <c r="I254" s="205"/>
      <c r="J254" s="206">
        <f>ROUND(I254*H254,2)</f>
        <v>0</v>
      </c>
      <c r="K254" s="202" t="s">
        <v>118</v>
      </c>
      <c r="L254" s="44"/>
      <c r="M254" s="207" t="s">
        <v>19</v>
      </c>
      <c r="N254" s="208" t="s">
        <v>40</v>
      </c>
      <c r="O254" s="84"/>
      <c r="P254" s="209">
        <f>O254*H254</f>
        <v>0</v>
      </c>
      <c r="Q254" s="209">
        <v>1.0000000000000001E-05</v>
      </c>
      <c r="R254" s="209">
        <f>Q254*H254</f>
        <v>0.00040170000000000006</v>
      </c>
      <c r="S254" s="209">
        <v>0</v>
      </c>
      <c r="T254" s="21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1" t="s">
        <v>119</v>
      </c>
      <c r="AT254" s="211" t="s">
        <v>114</v>
      </c>
      <c r="AU254" s="211" t="s">
        <v>79</v>
      </c>
      <c r="AY254" s="17" t="s">
        <v>112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7" t="s">
        <v>77</v>
      </c>
      <c r="BK254" s="212">
        <f>ROUND(I254*H254,2)</f>
        <v>0</v>
      </c>
      <c r="BL254" s="17" t="s">
        <v>119</v>
      </c>
      <c r="BM254" s="211" t="s">
        <v>403</v>
      </c>
    </row>
    <row r="255" s="2" customFormat="1">
      <c r="A255" s="38"/>
      <c r="B255" s="39"/>
      <c r="C255" s="40"/>
      <c r="D255" s="213" t="s">
        <v>121</v>
      </c>
      <c r="E255" s="40"/>
      <c r="F255" s="214" t="s">
        <v>404</v>
      </c>
      <c r="G255" s="40"/>
      <c r="H255" s="40"/>
      <c r="I255" s="215"/>
      <c r="J255" s="40"/>
      <c r="K255" s="40"/>
      <c r="L255" s="44"/>
      <c r="M255" s="216"/>
      <c r="N255" s="217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121</v>
      </c>
      <c r="AU255" s="17" t="s">
        <v>79</v>
      </c>
    </row>
    <row r="256" s="13" customFormat="1">
      <c r="A256" s="13"/>
      <c r="B256" s="218"/>
      <c r="C256" s="219"/>
      <c r="D256" s="220" t="s">
        <v>123</v>
      </c>
      <c r="E256" s="221" t="s">
        <v>19</v>
      </c>
      <c r="F256" s="222" t="s">
        <v>405</v>
      </c>
      <c r="G256" s="219"/>
      <c r="H256" s="223">
        <v>40.170000000000002</v>
      </c>
      <c r="I256" s="224"/>
      <c r="J256" s="219"/>
      <c r="K256" s="219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123</v>
      </c>
      <c r="AU256" s="229" t="s">
        <v>79</v>
      </c>
      <c r="AV256" s="13" t="s">
        <v>79</v>
      </c>
      <c r="AW256" s="13" t="s">
        <v>31</v>
      </c>
      <c r="AX256" s="13" t="s">
        <v>77</v>
      </c>
      <c r="AY256" s="229" t="s">
        <v>112</v>
      </c>
    </row>
    <row r="257" s="2" customFormat="1" ht="16.5" customHeight="1">
      <c r="A257" s="38"/>
      <c r="B257" s="39"/>
      <c r="C257" s="200" t="s">
        <v>406</v>
      </c>
      <c r="D257" s="200" t="s">
        <v>114</v>
      </c>
      <c r="E257" s="201" t="s">
        <v>407</v>
      </c>
      <c r="F257" s="202" t="s">
        <v>408</v>
      </c>
      <c r="G257" s="203" t="s">
        <v>163</v>
      </c>
      <c r="H257" s="204">
        <v>29.800000000000001</v>
      </c>
      <c r="I257" s="205"/>
      <c r="J257" s="206">
        <f>ROUND(I257*H257,2)</f>
        <v>0</v>
      </c>
      <c r="K257" s="202" t="s">
        <v>19</v>
      </c>
      <c r="L257" s="44"/>
      <c r="M257" s="207" t="s">
        <v>19</v>
      </c>
      <c r="N257" s="208" t="s">
        <v>40</v>
      </c>
      <c r="O257" s="84"/>
      <c r="P257" s="209">
        <f>O257*H257</f>
        <v>0</v>
      </c>
      <c r="Q257" s="209">
        <v>0.00018000000000000001</v>
      </c>
      <c r="R257" s="209">
        <f>Q257*H257</f>
        <v>0.0053640000000000007</v>
      </c>
      <c r="S257" s="209">
        <v>0</v>
      </c>
      <c r="T257" s="21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1" t="s">
        <v>119</v>
      </c>
      <c r="AT257" s="211" t="s">
        <v>114</v>
      </c>
      <c r="AU257" s="211" t="s">
        <v>79</v>
      </c>
      <c r="AY257" s="17" t="s">
        <v>112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77</v>
      </c>
      <c r="BK257" s="212">
        <f>ROUND(I257*H257,2)</f>
        <v>0</v>
      </c>
      <c r="BL257" s="17" t="s">
        <v>119</v>
      </c>
      <c r="BM257" s="211" t="s">
        <v>409</v>
      </c>
    </row>
    <row r="258" s="13" customFormat="1">
      <c r="A258" s="13"/>
      <c r="B258" s="218"/>
      <c r="C258" s="219"/>
      <c r="D258" s="220" t="s">
        <v>123</v>
      </c>
      <c r="E258" s="221" t="s">
        <v>19</v>
      </c>
      <c r="F258" s="222" t="s">
        <v>398</v>
      </c>
      <c r="G258" s="219"/>
      <c r="H258" s="223">
        <v>4</v>
      </c>
      <c r="I258" s="224"/>
      <c r="J258" s="219"/>
      <c r="K258" s="219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123</v>
      </c>
      <c r="AU258" s="229" t="s">
        <v>79</v>
      </c>
      <c r="AV258" s="13" t="s">
        <v>79</v>
      </c>
      <c r="AW258" s="13" t="s">
        <v>31</v>
      </c>
      <c r="AX258" s="13" t="s">
        <v>69</v>
      </c>
      <c r="AY258" s="229" t="s">
        <v>112</v>
      </c>
    </row>
    <row r="259" s="13" customFormat="1">
      <c r="A259" s="13"/>
      <c r="B259" s="218"/>
      <c r="C259" s="219"/>
      <c r="D259" s="220" t="s">
        <v>123</v>
      </c>
      <c r="E259" s="221" t="s">
        <v>19</v>
      </c>
      <c r="F259" s="222" t="s">
        <v>399</v>
      </c>
      <c r="G259" s="219"/>
      <c r="H259" s="223">
        <v>25.800000000000001</v>
      </c>
      <c r="I259" s="224"/>
      <c r="J259" s="219"/>
      <c r="K259" s="219"/>
      <c r="L259" s="225"/>
      <c r="M259" s="226"/>
      <c r="N259" s="227"/>
      <c r="O259" s="227"/>
      <c r="P259" s="227"/>
      <c r="Q259" s="227"/>
      <c r="R259" s="227"/>
      <c r="S259" s="227"/>
      <c r="T259" s="22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9" t="s">
        <v>123</v>
      </c>
      <c r="AU259" s="229" t="s">
        <v>79</v>
      </c>
      <c r="AV259" s="13" t="s">
        <v>79</v>
      </c>
      <c r="AW259" s="13" t="s">
        <v>31</v>
      </c>
      <c r="AX259" s="13" t="s">
        <v>69</v>
      </c>
      <c r="AY259" s="229" t="s">
        <v>112</v>
      </c>
    </row>
    <row r="260" s="15" customFormat="1">
      <c r="A260" s="15"/>
      <c r="B260" s="240"/>
      <c r="C260" s="241"/>
      <c r="D260" s="220" t="s">
        <v>123</v>
      </c>
      <c r="E260" s="242" t="s">
        <v>19</v>
      </c>
      <c r="F260" s="243" t="s">
        <v>135</v>
      </c>
      <c r="G260" s="241"/>
      <c r="H260" s="244">
        <v>29.800000000000001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0" t="s">
        <v>123</v>
      </c>
      <c r="AU260" s="250" t="s">
        <v>79</v>
      </c>
      <c r="AV260" s="15" t="s">
        <v>119</v>
      </c>
      <c r="AW260" s="15" t="s">
        <v>31</v>
      </c>
      <c r="AX260" s="15" t="s">
        <v>77</v>
      </c>
      <c r="AY260" s="250" t="s">
        <v>112</v>
      </c>
    </row>
    <row r="261" s="2" customFormat="1" ht="24.15" customHeight="1">
      <c r="A261" s="38"/>
      <c r="B261" s="39"/>
      <c r="C261" s="200" t="s">
        <v>410</v>
      </c>
      <c r="D261" s="200" t="s">
        <v>114</v>
      </c>
      <c r="E261" s="201" t="s">
        <v>411</v>
      </c>
      <c r="F261" s="202" t="s">
        <v>412</v>
      </c>
      <c r="G261" s="203" t="s">
        <v>163</v>
      </c>
      <c r="H261" s="204">
        <v>99.469999999999999</v>
      </c>
      <c r="I261" s="205"/>
      <c r="J261" s="206">
        <f>ROUND(I261*H261,2)</f>
        <v>0</v>
      </c>
      <c r="K261" s="202" t="s">
        <v>118</v>
      </c>
      <c r="L261" s="44"/>
      <c r="M261" s="207" t="s">
        <v>19</v>
      </c>
      <c r="N261" s="208" t="s">
        <v>40</v>
      </c>
      <c r="O261" s="84"/>
      <c r="P261" s="209">
        <f>O261*H261</f>
        <v>0</v>
      </c>
      <c r="Q261" s="209">
        <v>0.00012</v>
      </c>
      <c r="R261" s="209">
        <f>Q261*H261</f>
        <v>0.0119364</v>
      </c>
      <c r="S261" s="209">
        <v>0</v>
      </c>
      <c r="T261" s="21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1" t="s">
        <v>119</v>
      </c>
      <c r="AT261" s="211" t="s">
        <v>114</v>
      </c>
      <c r="AU261" s="211" t="s">
        <v>79</v>
      </c>
      <c r="AY261" s="17" t="s">
        <v>112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7" t="s">
        <v>77</v>
      </c>
      <c r="BK261" s="212">
        <f>ROUND(I261*H261,2)</f>
        <v>0</v>
      </c>
      <c r="BL261" s="17" t="s">
        <v>119</v>
      </c>
      <c r="BM261" s="211" t="s">
        <v>413</v>
      </c>
    </row>
    <row r="262" s="2" customFormat="1">
      <c r="A262" s="38"/>
      <c r="B262" s="39"/>
      <c r="C262" s="40"/>
      <c r="D262" s="213" t="s">
        <v>121</v>
      </c>
      <c r="E262" s="40"/>
      <c r="F262" s="214" t="s">
        <v>414</v>
      </c>
      <c r="G262" s="40"/>
      <c r="H262" s="40"/>
      <c r="I262" s="215"/>
      <c r="J262" s="40"/>
      <c r="K262" s="40"/>
      <c r="L262" s="44"/>
      <c r="M262" s="216"/>
      <c r="N262" s="217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121</v>
      </c>
      <c r="AU262" s="17" t="s">
        <v>79</v>
      </c>
    </row>
    <row r="263" s="13" customFormat="1">
      <c r="A263" s="13"/>
      <c r="B263" s="218"/>
      <c r="C263" s="219"/>
      <c r="D263" s="220" t="s">
        <v>123</v>
      </c>
      <c r="E263" s="221" t="s">
        <v>19</v>
      </c>
      <c r="F263" s="222" t="s">
        <v>415</v>
      </c>
      <c r="G263" s="219"/>
      <c r="H263" s="223">
        <v>40.170000000000002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123</v>
      </c>
      <c r="AU263" s="229" t="s">
        <v>79</v>
      </c>
      <c r="AV263" s="13" t="s">
        <v>79</v>
      </c>
      <c r="AW263" s="13" t="s">
        <v>31</v>
      </c>
      <c r="AX263" s="13" t="s">
        <v>69</v>
      </c>
      <c r="AY263" s="229" t="s">
        <v>112</v>
      </c>
    </row>
    <row r="264" s="13" customFormat="1">
      <c r="A264" s="13"/>
      <c r="B264" s="218"/>
      <c r="C264" s="219"/>
      <c r="D264" s="220" t="s">
        <v>123</v>
      </c>
      <c r="E264" s="221" t="s">
        <v>19</v>
      </c>
      <c r="F264" s="222" t="s">
        <v>416</v>
      </c>
      <c r="G264" s="219"/>
      <c r="H264" s="223">
        <v>44.700000000000003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123</v>
      </c>
      <c r="AU264" s="229" t="s">
        <v>79</v>
      </c>
      <c r="AV264" s="13" t="s">
        <v>79</v>
      </c>
      <c r="AW264" s="13" t="s">
        <v>31</v>
      </c>
      <c r="AX264" s="13" t="s">
        <v>69</v>
      </c>
      <c r="AY264" s="229" t="s">
        <v>112</v>
      </c>
    </row>
    <row r="265" s="13" customFormat="1">
      <c r="A265" s="13"/>
      <c r="B265" s="218"/>
      <c r="C265" s="219"/>
      <c r="D265" s="220" t="s">
        <v>123</v>
      </c>
      <c r="E265" s="221" t="s">
        <v>19</v>
      </c>
      <c r="F265" s="222" t="s">
        <v>417</v>
      </c>
      <c r="G265" s="219"/>
      <c r="H265" s="223">
        <v>14.6</v>
      </c>
      <c r="I265" s="224"/>
      <c r="J265" s="219"/>
      <c r="K265" s="219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123</v>
      </c>
      <c r="AU265" s="229" t="s">
        <v>79</v>
      </c>
      <c r="AV265" s="13" t="s">
        <v>79</v>
      </c>
      <c r="AW265" s="13" t="s">
        <v>31</v>
      </c>
      <c r="AX265" s="13" t="s">
        <v>69</v>
      </c>
      <c r="AY265" s="229" t="s">
        <v>112</v>
      </c>
    </row>
    <row r="266" s="15" customFormat="1">
      <c r="A266" s="15"/>
      <c r="B266" s="240"/>
      <c r="C266" s="241"/>
      <c r="D266" s="220" t="s">
        <v>123</v>
      </c>
      <c r="E266" s="242" t="s">
        <v>19</v>
      </c>
      <c r="F266" s="243" t="s">
        <v>135</v>
      </c>
      <c r="G266" s="241"/>
      <c r="H266" s="244">
        <v>99.469999999999999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0" t="s">
        <v>123</v>
      </c>
      <c r="AU266" s="250" t="s">
        <v>79</v>
      </c>
      <c r="AV266" s="15" t="s">
        <v>119</v>
      </c>
      <c r="AW266" s="15" t="s">
        <v>31</v>
      </c>
      <c r="AX266" s="15" t="s">
        <v>77</v>
      </c>
      <c r="AY266" s="250" t="s">
        <v>112</v>
      </c>
    </row>
    <row r="267" s="2" customFormat="1" ht="16.5" customHeight="1">
      <c r="A267" s="38"/>
      <c r="B267" s="39"/>
      <c r="C267" s="200" t="s">
        <v>418</v>
      </c>
      <c r="D267" s="200" t="s">
        <v>114</v>
      </c>
      <c r="E267" s="201" t="s">
        <v>419</v>
      </c>
      <c r="F267" s="202" t="s">
        <v>420</v>
      </c>
      <c r="G267" s="203" t="s">
        <v>208</v>
      </c>
      <c r="H267" s="204">
        <v>0.095000000000000001</v>
      </c>
      <c r="I267" s="205"/>
      <c r="J267" s="206">
        <f>ROUND(I267*H267,2)</f>
        <v>0</v>
      </c>
      <c r="K267" s="202" t="s">
        <v>118</v>
      </c>
      <c r="L267" s="44"/>
      <c r="M267" s="207" t="s">
        <v>19</v>
      </c>
      <c r="N267" s="208" t="s">
        <v>40</v>
      </c>
      <c r="O267" s="84"/>
      <c r="P267" s="209">
        <f>O267*H267</f>
        <v>0</v>
      </c>
      <c r="Q267" s="209">
        <v>1.0160100000000001</v>
      </c>
      <c r="R267" s="209">
        <f>Q267*H267</f>
        <v>0.096520950000000008</v>
      </c>
      <c r="S267" s="209">
        <v>0</v>
      </c>
      <c r="T267" s="21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1" t="s">
        <v>119</v>
      </c>
      <c r="AT267" s="211" t="s">
        <v>114</v>
      </c>
      <c r="AU267" s="211" t="s">
        <v>79</v>
      </c>
      <c r="AY267" s="17" t="s">
        <v>112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7" t="s">
        <v>77</v>
      </c>
      <c r="BK267" s="212">
        <f>ROUND(I267*H267,2)</f>
        <v>0</v>
      </c>
      <c r="BL267" s="17" t="s">
        <v>119</v>
      </c>
      <c r="BM267" s="211" t="s">
        <v>421</v>
      </c>
    </row>
    <row r="268" s="2" customFormat="1">
      <c r="A268" s="38"/>
      <c r="B268" s="39"/>
      <c r="C268" s="40"/>
      <c r="D268" s="213" t="s">
        <v>121</v>
      </c>
      <c r="E268" s="40"/>
      <c r="F268" s="214" t="s">
        <v>422</v>
      </c>
      <c r="G268" s="40"/>
      <c r="H268" s="40"/>
      <c r="I268" s="215"/>
      <c r="J268" s="40"/>
      <c r="K268" s="40"/>
      <c r="L268" s="44"/>
      <c r="M268" s="216"/>
      <c r="N268" s="217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121</v>
      </c>
      <c r="AU268" s="17" t="s">
        <v>79</v>
      </c>
    </row>
    <row r="269" s="13" customFormat="1">
      <c r="A269" s="13"/>
      <c r="B269" s="218"/>
      <c r="C269" s="219"/>
      <c r="D269" s="220" t="s">
        <v>123</v>
      </c>
      <c r="E269" s="221" t="s">
        <v>19</v>
      </c>
      <c r="F269" s="222" t="s">
        <v>423</v>
      </c>
      <c r="G269" s="219"/>
      <c r="H269" s="223">
        <v>0.095000000000000001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9" t="s">
        <v>123</v>
      </c>
      <c r="AU269" s="229" t="s">
        <v>79</v>
      </c>
      <c r="AV269" s="13" t="s">
        <v>79</v>
      </c>
      <c r="AW269" s="13" t="s">
        <v>31</v>
      </c>
      <c r="AX269" s="13" t="s">
        <v>77</v>
      </c>
      <c r="AY269" s="229" t="s">
        <v>112</v>
      </c>
    </row>
    <row r="270" s="2" customFormat="1" ht="33" customHeight="1">
      <c r="A270" s="38"/>
      <c r="B270" s="39"/>
      <c r="C270" s="200" t="s">
        <v>424</v>
      </c>
      <c r="D270" s="200" t="s">
        <v>114</v>
      </c>
      <c r="E270" s="201" t="s">
        <v>425</v>
      </c>
      <c r="F270" s="202" t="s">
        <v>426</v>
      </c>
      <c r="G270" s="203" t="s">
        <v>163</v>
      </c>
      <c r="H270" s="204">
        <v>228.53999999999999</v>
      </c>
      <c r="I270" s="205"/>
      <c r="J270" s="206">
        <f>ROUND(I270*H270,2)</f>
        <v>0</v>
      </c>
      <c r="K270" s="202" t="s">
        <v>118</v>
      </c>
      <c r="L270" s="44"/>
      <c r="M270" s="207" t="s">
        <v>19</v>
      </c>
      <c r="N270" s="208" t="s">
        <v>40</v>
      </c>
      <c r="O270" s="84"/>
      <c r="P270" s="209">
        <f>O270*H270</f>
        <v>0</v>
      </c>
      <c r="Q270" s="209">
        <v>0.00060999999999999997</v>
      </c>
      <c r="R270" s="209">
        <f>Q270*H270</f>
        <v>0.13940939999999999</v>
      </c>
      <c r="S270" s="209">
        <v>0</v>
      </c>
      <c r="T270" s="21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1" t="s">
        <v>119</v>
      </c>
      <c r="AT270" s="211" t="s">
        <v>114</v>
      </c>
      <c r="AU270" s="211" t="s">
        <v>79</v>
      </c>
      <c r="AY270" s="17" t="s">
        <v>112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7" t="s">
        <v>77</v>
      </c>
      <c r="BK270" s="212">
        <f>ROUND(I270*H270,2)</f>
        <v>0</v>
      </c>
      <c r="BL270" s="17" t="s">
        <v>119</v>
      </c>
      <c r="BM270" s="211" t="s">
        <v>427</v>
      </c>
    </row>
    <row r="271" s="2" customFormat="1">
      <c r="A271" s="38"/>
      <c r="B271" s="39"/>
      <c r="C271" s="40"/>
      <c r="D271" s="213" t="s">
        <v>121</v>
      </c>
      <c r="E271" s="40"/>
      <c r="F271" s="214" t="s">
        <v>428</v>
      </c>
      <c r="G271" s="40"/>
      <c r="H271" s="40"/>
      <c r="I271" s="215"/>
      <c r="J271" s="40"/>
      <c r="K271" s="40"/>
      <c r="L271" s="44"/>
      <c r="M271" s="216"/>
      <c r="N271" s="217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121</v>
      </c>
      <c r="AU271" s="17" t="s">
        <v>79</v>
      </c>
    </row>
    <row r="272" s="13" customFormat="1">
      <c r="A272" s="13"/>
      <c r="B272" s="218"/>
      <c r="C272" s="219"/>
      <c r="D272" s="220" t="s">
        <v>123</v>
      </c>
      <c r="E272" s="221" t="s">
        <v>19</v>
      </c>
      <c r="F272" s="222" t="s">
        <v>429</v>
      </c>
      <c r="G272" s="219"/>
      <c r="H272" s="223">
        <v>228.53999999999999</v>
      </c>
      <c r="I272" s="224"/>
      <c r="J272" s="219"/>
      <c r="K272" s="219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123</v>
      </c>
      <c r="AU272" s="229" t="s">
        <v>79</v>
      </c>
      <c r="AV272" s="13" t="s">
        <v>79</v>
      </c>
      <c r="AW272" s="13" t="s">
        <v>31</v>
      </c>
      <c r="AX272" s="13" t="s">
        <v>77</v>
      </c>
      <c r="AY272" s="229" t="s">
        <v>112</v>
      </c>
    </row>
    <row r="273" s="2" customFormat="1" ht="16.5" customHeight="1">
      <c r="A273" s="38"/>
      <c r="B273" s="39"/>
      <c r="C273" s="200" t="s">
        <v>430</v>
      </c>
      <c r="D273" s="200" t="s">
        <v>114</v>
      </c>
      <c r="E273" s="201" t="s">
        <v>431</v>
      </c>
      <c r="F273" s="202" t="s">
        <v>432</v>
      </c>
      <c r="G273" s="203" t="s">
        <v>163</v>
      </c>
      <c r="H273" s="204">
        <v>124.3</v>
      </c>
      <c r="I273" s="205"/>
      <c r="J273" s="206">
        <f>ROUND(I273*H273,2)</f>
        <v>0</v>
      </c>
      <c r="K273" s="202" t="s">
        <v>118</v>
      </c>
      <c r="L273" s="44"/>
      <c r="M273" s="207" t="s">
        <v>19</v>
      </c>
      <c r="N273" s="208" t="s">
        <v>40</v>
      </c>
      <c r="O273" s="84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1" t="s">
        <v>119</v>
      </c>
      <c r="AT273" s="211" t="s">
        <v>114</v>
      </c>
      <c r="AU273" s="211" t="s">
        <v>79</v>
      </c>
      <c r="AY273" s="17" t="s">
        <v>112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7" t="s">
        <v>77</v>
      </c>
      <c r="BK273" s="212">
        <f>ROUND(I273*H273,2)</f>
        <v>0</v>
      </c>
      <c r="BL273" s="17" t="s">
        <v>119</v>
      </c>
      <c r="BM273" s="211" t="s">
        <v>433</v>
      </c>
    </row>
    <row r="274" s="2" customFormat="1">
      <c r="A274" s="38"/>
      <c r="B274" s="39"/>
      <c r="C274" s="40"/>
      <c r="D274" s="213" t="s">
        <v>121</v>
      </c>
      <c r="E274" s="40"/>
      <c r="F274" s="214" t="s">
        <v>434</v>
      </c>
      <c r="G274" s="40"/>
      <c r="H274" s="40"/>
      <c r="I274" s="215"/>
      <c r="J274" s="40"/>
      <c r="K274" s="40"/>
      <c r="L274" s="44"/>
      <c r="M274" s="216"/>
      <c r="N274" s="217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121</v>
      </c>
      <c r="AU274" s="17" t="s">
        <v>79</v>
      </c>
    </row>
    <row r="275" s="13" customFormat="1">
      <c r="A275" s="13"/>
      <c r="B275" s="218"/>
      <c r="C275" s="219"/>
      <c r="D275" s="220" t="s">
        <v>123</v>
      </c>
      <c r="E275" s="221" t="s">
        <v>19</v>
      </c>
      <c r="F275" s="222" t="s">
        <v>435</v>
      </c>
      <c r="G275" s="219"/>
      <c r="H275" s="223">
        <v>124.3</v>
      </c>
      <c r="I275" s="224"/>
      <c r="J275" s="219"/>
      <c r="K275" s="219"/>
      <c r="L275" s="225"/>
      <c r="M275" s="226"/>
      <c r="N275" s="227"/>
      <c r="O275" s="227"/>
      <c r="P275" s="227"/>
      <c r="Q275" s="227"/>
      <c r="R275" s="227"/>
      <c r="S275" s="227"/>
      <c r="T275" s="22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9" t="s">
        <v>123</v>
      </c>
      <c r="AU275" s="229" t="s">
        <v>79</v>
      </c>
      <c r="AV275" s="13" t="s">
        <v>79</v>
      </c>
      <c r="AW275" s="13" t="s">
        <v>31</v>
      </c>
      <c r="AX275" s="13" t="s">
        <v>77</v>
      </c>
      <c r="AY275" s="229" t="s">
        <v>112</v>
      </c>
    </row>
    <row r="276" s="2" customFormat="1" ht="16.5" customHeight="1">
      <c r="A276" s="38"/>
      <c r="B276" s="39"/>
      <c r="C276" s="200" t="s">
        <v>436</v>
      </c>
      <c r="D276" s="200" t="s">
        <v>114</v>
      </c>
      <c r="E276" s="201" t="s">
        <v>437</v>
      </c>
      <c r="F276" s="202" t="s">
        <v>438</v>
      </c>
      <c r="G276" s="203" t="s">
        <v>163</v>
      </c>
      <c r="H276" s="204">
        <v>120.3</v>
      </c>
      <c r="I276" s="205"/>
      <c r="J276" s="206">
        <f>ROUND(I276*H276,2)</f>
        <v>0</v>
      </c>
      <c r="K276" s="202" t="s">
        <v>118</v>
      </c>
      <c r="L276" s="44"/>
      <c r="M276" s="207" t="s">
        <v>19</v>
      </c>
      <c r="N276" s="208" t="s">
        <v>40</v>
      </c>
      <c r="O276" s="84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1" t="s">
        <v>119</v>
      </c>
      <c r="AT276" s="211" t="s">
        <v>114</v>
      </c>
      <c r="AU276" s="211" t="s">
        <v>79</v>
      </c>
      <c r="AY276" s="17" t="s">
        <v>112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7" t="s">
        <v>77</v>
      </c>
      <c r="BK276" s="212">
        <f>ROUND(I276*H276,2)</f>
        <v>0</v>
      </c>
      <c r="BL276" s="17" t="s">
        <v>119</v>
      </c>
      <c r="BM276" s="211" t="s">
        <v>439</v>
      </c>
    </row>
    <row r="277" s="2" customFormat="1">
      <c r="A277" s="38"/>
      <c r="B277" s="39"/>
      <c r="C277" s="40"/>
      <c r="D277" s="213" t="s">
        <v>121</v>
      </c>
      <c r="E277" s="40"/>
      <c r="F277" s="214" t="s">
        <v>440</v>
      </c>
      <c r="G277" s="40"/>
      <c r="H277" s="40"/>
      <c r="I277" s="215"/>
      <c r="J277" s="40"/>
      <c r="K277" s="40"/>
      <c r="L277" s="44"/>
      <c r="M277" s="216"/>
      <c r="N277" s="217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121</v>
      </c>
      <c r="AU277" s="17" t="s">
        <v>79</v>
      </c>
    </row>
    <row r="278" s="13" customFormat="1">
      <c r="A278" s="13"/>
      <c r="B278" s="218"/>
      <c r="C278" s="219"/>
      <c r="D278" s="220" t="s">
        <v>123</v>
      </c>
      <c r="E278" s="221" t="s">
        <v>19</v>
      </c>
      <c r="F278" s="222" t="s">
        <v>441</v>
      </c>
      <c r="G278" s="219"/>
      <c r="H278" s="223">
        <v>120.3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9" t="s">
        <v>123</v>
      </c>
      <c r="AU278" s="229" t="s">
        <v>79</v>
      </c>
      <c r="AV278" s="13" t="s">
        <v>79</v>
      </c>
      <c r="AW278" s="13" t="s">
        <v>31</v>
      </c>
      <c r="AX278" s="13" t="s">
        <v>77</v>
      </c>
      <c r="AY278" s="229" t="s">
        <v>112</v>
      </c>
    </row>
    <row r="279" s="2" customFormat="1" ht="16.5" customHeight="1">
      <c r="A279" s="38"/>
      <c r="B279" s="39"/>
      <c r="C279" s="200" t="s">
        <v>442</v>
      </c>
      <c r="D279" s="200" t="s">
        <v>114</v>
      </c>
      <c r="E279" s="201" t="s">
        <v>443</v>
      </c>
      <c r="F279" s="202" t="s">
        <v>444</v>
      </c>
      <c r="G279" s="203" t="s">
        <v>163</v>
      </c>
      <c r="H279" s="204">
        <v>4</v>
      </c>
      <c r="I279" s="205"/>
      <c r="J279" s="206">
        <f>ROUND(I279*H279,2)</f>
        <v>0</v>
      </c>
      <c r="K279" s="202" t="s">
        <v>118</v>
      </c>
      <c r="L279" s="44"/>
      <c r="M279" s="207" t="s">
        <v>19</v>
      </c>
      <c r="N279" s="208" t="s">
        <v>40</v>
      </c>
      <c r="O279" s="84"/>
      <c r="P279" s="209">
        <f>O279*H279</f>
        <v>0</v>
      </c>
      <c r="Q279" s="209">
        <v>2.0000000000000002E-05</v>
      </c>
      <c r="R279" s="209">
        <f>Q279*H279</f>
        <v>8.0000000000000007E-05</v>
      </c>
      <c r="S279" s="209">
        <v>0</v>
      </c>
      <c r="T279" s="21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1" t="s">
        <v>119</v>
      </c>
      <c r="AT279" s="211" t="s">
        <v>114</v>
      </c>
      <c r="AU279" s="211" t="s">
        <v>79</v>
      </c>
      <c r="AY279" s="17" t="s">
        <v>112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7" t="s">
        <v>77</v>
      </c>
      <c r="BK279" s="212">
        <f>ROUND(I279*H279,2)</f>
        <v>0</v>
      </c>
      <c r="BL279" s="17" t="s">
        <v>119</v>
      </c>
      <c r="BM279" s="211" t="s">
        <v>445</v>
      </c>
    </row>
    <row r="280" s="2" customFormat="1">
      <c r="A280" s="38"/>
      <c r="B280" s="39"/>
      <c r="C280" s="40"/>
      <c r="D280" s="213" t="s">
        <v>121</v>
      </c>
      <c r="E280" s="40"/>
      <c r="F280" s="214" t="s">
        <v>446</v>
      </c>
      <c r="G280" s="40"/>
      <c r="H280" s="40"/>
      <c r="I280" s="215"/>
      <c r="J280" s="40"/>
      <c r="K280" s="40"/>
      <c r="L280" s="44"/>
      <c r="M280" s="216"/>
      <c r="N280" s="217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121</v>
      </c>
      <c r="AU280" s="17" t="s">
        <v>79</v>
      </c>
    </row>
    <row r="281" s="13" customFormat="1">
      <c r="A281" s="13"/>
      <c r="B281" s="218"/>
      <c r="C281" s="219"/>
      <c r="D281" s="220" t="s">
        <v>123</v>
      </c>
      <c r="E281" s="221" t="s">
        <v>19</v>
      </c>
      <c r="F281" s="222" t="s">
        <v>447</v>
      </c>
      <c r="G281" s="219"/>
      <c r="H281" s="223">
        <v>4</v>
      </c>
      <c r="I281" s="224"/>
      <c r="J281" s="219"/>
      <c r="K281" s="219"/>
      <c r="L281" s="225"/>
      <c r="M281" s="226"/>
      <c r="N281" s="227"/>
      <c r="O281" s="227"/>
      <c r="P281" s="227"/>
      <c r="Q281" s="227"/>
      <c r="R281" s="227"/>
      <c r="S281" s="227"/>
      <c r="T281" s="22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9" t="s">
        <v>123</v>
      </c>
      <c r="AU281" s="229" t="s">
        <v>79</v>
      </c>
      <c r="AV281" s="13" t="s">
        <v>79</v>
      </c>
      <c r="AW281" s="13" t="s">
        <v>31</v>
      </c>
      <c r="AX281" s="13" t="s">
        <v>77</v>
      </c>
      <c r="AY281" s="229" t="s">
        <v>112</v>
      </c>
    </row>
    <row r="282" s="2" customFormat="1" ht="16.5" customHeight="1">
      <c r="A282" s="38"/>
      <c r="B282" s="39"/>
      <c r="C282" s="200" t="s">
        <v>448</v>
      </c>
      <c r="D282" s="200" t="s">
        <v>114</v>
      </c>
      <c r="E282" s="201" t="s">
        <v>449</v>
      </c>
      <c r="F282" s="202" t="s">
        <v>450</v>
      </c>
      <c r="G282" s="203" t="s">
        <v>163</v>
      </c>
      <c r="H282" s="204">
        <v>44.700000000000003</v>
      </c>
      <c r="I282" s="205"/>
      <c r="J282" s="206">
        <f>ROUND(I282*H282,2)</f>
        <v>0</v>
      </c>
      <c r="K282" s="202" t="s">
        <v>118</v>
      </c>
      <c r="L282" s="44"/>
      <c r="M282" s="207" t="s">
        <v>19</v>
      </c>
      <c r="N282" s="208" t="s">
        <v>40</v>
      </c>
      <c r="O282" s="84"/>
      <c r="P282" s="209">
        <f>O282*H282</f>
        <v>0</v>
      </c>
      <c r="Q282" s="209">
        <v>8.0000000000000007E-05</v>
      </c>
      <c r="R282" s="209">
        <f>Q282*H282</f>
        <v>0.0035760000000000006</v>
      </c>
      <c r="S282" s="209">
        <v>0</v>
      </c>
      <c r="T282" s="21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1" t="s">
        <v>119</v>
      </c>
      <c r="AT282" s="211" t="s">
        <v>114</v>
      </c>
      <c r="AU282" s="211" t="s">
        <v>79</v>
      </c>
      <c r="AY282" s="17" t="s">
        <v>112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7" t="s">
        <v>77</v>
      </c>
      <c r="BK282" s="212">
        <f>ROUND(I282*H282,2)</f>
        <v>0</v>
      </c>
      <c r="BL282" s="17" t="s">
        <v>119</v>
      </c>
      <c r="BM282" s="211" t="s">
        <v>451</v>
      </c>
    </row>
    <row r="283" s="2" customFormat="1">
      <c r="A283" s="38"/>
      <c r="B283" s="39"/>
      <c r="C283" s="40"/>
      <c r="D283" s="213" t="s">
        <v>121</v>
      </c>
      <c r="E283" s="40"/>
      <c r="F283" s="214" t="s">
        <v>452</v>
      </c>
      <c r="G283" s="40"/>
      <c r="H283" s="40"/>
      <c r="I283" s="215"/>
      <c r="J283" s="40"/>
      <c r="K283" s="40"/>
      <c r="L283" s="44"/>
      <c r="M283" s="216"/>
      <c r="N283" s="217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121</v>
      </c>
      <c r="AU283" s="17" t="s">
        <v>79</v>
      </c>
    </row>
    <row r="284" s="13" customFormat="1">
      <c r="A284" s="13"/>
      <c r="B284" s="218"/>
      <c r="C284" s="219"/>
      <c r="D284" s="220" t="s">
        <v>123</v>
      </c>
      <c r="E284" s="221" t="s">
        <v>19</v>
      </c>
      <c r="F284" s="222" t="s">
        <v>453</v>
      </c>
      <c r="G284" s="219"/>
      <c r="H284" s="223">
        <v>44.700000000000003</v>
      </c>
      <c r="I284" s="224"/>
      <c r="J284" s="219"/>
      <c r="K284" s="219"/>
      <c r="L284" s="225"/>
      <c r="M284" s="226"/>
      <c r="N284" s="227"/>
      <c r="O284" s="227"/>
      <c r="P284" s="227"/>
      <c r="Q284" s="227"/>
      <c r="R284" s="227"/>
      <c r="S284" s="227"/>
      <c r="T284" s="22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9" t="s">
        <v>123</v>
      </c>
      <c r="AU284" s="229" t="s">
        <v>79</v>
      </c>
      <c r="AV284" s="13" t="s">
        <v>79</v>
      </c>
      <c r="AW284" s="13" t="s">
        <v>31</v>
      </c>
      <c r="AX284" s="13" t="s">
        <v>77</v>
      </c>
      <c r="AY284" s="229" t="s">
        <v>112</v>
      </c>
    </row>
    <row r="285" s="2" customFormat="1" ht="16.5" customHeight="1">
      <c r="A285" s="38"/>
      <c r="B285" s="39"/>
      <c r="C285" s="200" t="s">
        <v>454</v>
      </c>
      <c r="D285" s="200" t="s">
        <v>114</v>
      </c>
      <c r="E285" s="201" t="s">
        <v>455</v>
      </c>
      <c r="F285" s="202" t="s">
        <v>456</v>
      </c>
      <c r="G285" s="203" t="s">
        <v>117</v>
      </c>
      <c r="H285" s="204">
        <v>29.027999999999999</v>
      </c>
      <c r="I285" s="205"/>
      <c r="J285" s="206">
        <f>ROUND(I285*H285,2)</f>
        <v>0</v>
      </c>
      <c r="K285" s="202" t="s">
        <v>118</v>
      </c>
      <c r="L285" s="44"/>
      <c r="M285" s="207" t="s">
        <v>19</v>
      </c>
      <c r="N285" s="208" t="s">
        <v>40</v>
      </c>
      <c r="O285" s="84"/>
      <c r="P285" s="209">
        <f>O285*H285</f>
        <v>0</v>
      </c>
      <c r="Q285" s="209">
        <v>0.00063000000000000003</v>
      </c>
      <c r="R285" s="209">
        <f>Q285*H285</f>
        <v>0.018287640000000001</v>
      </c>
      <c r="S285" s="209">
        <v>0</v>
      </c>
      <c r="T285" s="21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1" t="s">
        <v>119</v>
      </c>
      <c r="AT285" s="211" t="s">
        <v>114</v>
      </c>
      <c r="AU285" s="211" t="s">
        <v>79</v>
      </c>
      <c r="AY285" s="17" t="s">
        <v>112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7" t="s">
        <v>77</v>
      </c>
      <c r="BK285" s="212">
        <f>ROUND(I285*H285,2)</f>
        <v>0</v>
      </c>
      <c r="BL285" s="17" t="s">
        <v>119</v>
      </c>
      <c r="BM285" s="211" t="s">
        <v>457</v>
      </c>
    </row>
    <row r="286" s="2" customFormat="1">
      <c r="A286" s="38"/>
      <c r="B286" s="39"/>
      <c r="C286" s="40"/>
      <c r="D286" s="213" t="s">
        <v>121</v>
      </c>
      <c r="E286" s="40"/>
      <c r="F286" s="214" t="s">
        <v>458</v>
      </c>
      <c r="G286" s="40"/>
      <c r="H286" s="40"/>
      <c r="I286" s="215"/>
      <c r="J286" s="40"/>
      <c r="K286" s="40"/>
      <c r="L286" s="44"/>
      <c r="M286" s="216"/>
      <c r="N286" s="217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121</v>
      </c>
      <c r="AU286" s="17" t="s">
        <v>79</v>
      </c>
    </row>
    <row r="287" s="13" customFormat="1">
      <c r="A287" s="13"/>
      <c r="B287" s="218"/>
      <c r="C287" s="219"/>
      <c r="D287" s="220" t="s">
        <v>123</v>
      </c>
      <c r="E287" s="221" t="s">
        <v>19</v>
      </c>
      <c r="F287" s="222" t="s">
        <v>459</v>
      </c>
      <c r="G287" s="219"/>
      <c r="H287" s="223">
        <v>6.8289999999999997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9" t="s">
        <v>123</v>
      </c>
      <c r="AU287" s="229" t="s">
        <v>79</v>
      </c>
      <c r="AV287" s="13" t="s">
        <v>79</v>
      </c>
      <c r="AW287" s="13" t="s">
        <v>31</v>
      </c>
      <c r="AX287" s="13" t="s">
        <v>69</v>
      </c>
      <c r="AY287" s="229" t="s">
        <v>112</v>
      </c>
    </row>
    <row r="288" s="13" customFormat="1">
      <c r="A288" s="13"/>
      <c r="B288" s="218"/>
      <c r="C288" s="219"/>
      <c r="D288" s="220" t="s">
        <v>123</v>
      </c>
      <c r="E288" s="221" t="s">
        <v>19</v>
      </c>
      <c r="F288" s="222" t="s">
        <v>460</v>
      </c>
      <c r="G288" s="219"/>
      <c r="H288" s="223">
        <v>7.5990000000000002</v>
      </c>
      <c r="I288" s="224"/>
      <c r="J288" s="219"/>
      <c r="K288" s="219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123</v>
      </c>
      <c r="AU288" s="229" t="s">
        <v>79</v>
      </c>
      <c r="AV288" s="13" t="s">
        <v>79</v>
      </c>
      <c r="AW288" s="13" t="s">
        <v>31</v>
      </c>
      <c r="AX288" s="13" t="s">
        <v>69</v>
      </c>
      <c r="AY288" s="229" t="s">
        <v>112</v>
      </c>
    </row>
    <row r="289" s="13" customFormat="1">
      <c r="A289" s="13"/>
      <c r="B289" s="218"/>
      <c r="C289" s="219"/>
      <c r="D289" s="220" t="s">
        <v>123</v>
      </c>
      <c r="E289" s="221" t="s">
        <v>19</v>
      </c>
      <c r="F289" s="222" t="s">
        <v>461</v>
      </c>
      <c r="G289" s="219"/>
      <c r="H289" s="223">
        <v>14.6</v>
      </c>
      <c r="I289" s="224"/>
      <c r="J289" s="219"/>
      <c r="K289" s="219"/>
      <c r="L289" s="225"/>
      <c r="M289" s="226"/>
      <c r="N289" s="227"/>
      <c r="O289" s="227"/>
      <c r="P289" s="227"/>
      <c r="Q289" s="227"/>
      <c r="R289" s="227"/>
      <c r="S289" s="227"/>
      <c r="T289" s="22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9" t="s">
        <v>123</v>
      </c>
      <c r="AU289" s="229" t="s">
        <v>79</v>
      </c>
      <c r="AV289" s="13" t="s">
        <v>79</v>
      </c>
      <c r="AW289" s="13" t="s">
        <v>31</v>
      </c>
      <c r="AX289" s="13" t="s">
        <v>69</v>
      </c>
      <c r="AY289" s="229" t="s">
        <v>112</v>
      </c>
    </row>
    <row r="290" s="15" customFormat="1">
      <c r="A290" s="15"/>
      <c r="B290" s="240"/>
      <c r="C290" s="241"/>
      <c r="D290" s="220" t="s">
        <v>123</v>
      </c>
      <c r="E290" s="242" t="s">
        <v>19</v>
      </c>
      <c r="F290" s="243" t="s">
        <v>135</v>
      </c>
      <c r="G290" s="241"/>
      <c r="H290" s="244">
        <v>29.027999999999999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0" t="s">
        <v>123</v>
      </c>
      <c r="AU290" s="250" t="s">
        <v>79</v>
      </c>
      <c r="AV290" s="15" t="s">
        <v>119</v>
      </c>
      <c r="AW290" s="15" t="s">
        <v>31</v>
      </c>
      <c r="AX290" s="15" t="s">
        <v>77</v>
      </c>
      <c r="AY290" s="250" t="s">
        <v>112</v>
      </c>
    </row>
    <row r="291" s="2" customFormat="1" ht="24.15" customHeight="1">
      <c r="A291" s="38"/>
      <c r="B291" s="39"/>
      <c r="C291" s="200" t="s">
        <v>462</v>
      </c>
      <c r="D291" s="200" t="s">
        <v>114</v>
      </c>
      <c r="E291" s="201" t="s">
        <v>463</v>
      </c>
      <c r="F291" s="202" t="s">
        <v>464</v>
      </c>
      <c r="G291" s="203" t="s">
        <v>163</v>
      </c>
      <c r="H291" s="204">
        <v>19</v>
      </c>
      <c r="I291" s="205"/>
      <c r="J291" s="206">
        <f>ROUND(I291*H291,2)</f>
        <v>0</v>
      </c>
      <c r="K291" s="202" t="s">
        <v>118</v>
      </c>
      <c r="L291" s="44"/>
      <c r="M291" s="207" t="s">
        <v>19</v>
      </c>
      <c r="N291" s="208" t="s">
        <v>40</v>
      </c>
      <c r="O291" s="84"/>
      <c r="P291" s="209">
        <f>O291*H291</f>
        <v>0</v>
      </c>
      <c r="Q291" s="209">
        <v>0.25091999999999998</v>
      </c>
      <c r="R291" s="209">
        <f>Q291*H291</f>
        <v>4.7674799999999999</v>
      </c>
      <c r="S291" s="209">
        <v>0</v>
      </c>
      <c r="T291" s="21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1" t="s">
        <v>119</v>
      </c>
      <c r="AT291" s="211" t="s">
        <v>114</v>
      </c>
      <c r="AU291" s="211" t="s">
        <v>79</v>
      </c>
      <c r="AY291" s="17" t="s">
        <v>112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7" t="s">
        <v>77</v>
      </c>
      <c r="BK291" s="212">
        <f>ROUND(I291*H291,2)</f>
        <v>0</v>
      </c>
      <c r="BL291" s="17" t="s">
        <v>119</v>
      </c>
      <c r="BM291" s="211" t="s">
        <v>465</v>
      </c>
    </row>
    <row r="292" s="2" customFormat="1">
      <c r="A292" s="38"/>
      <c r="B292" s="39"/>
      <c r="C292" s="40"/>
      <c r="D292" s="213" t="s">
        <v>121</v>
      </c>
      <c r="E292" s="40"/>
      <c r="F292" s="214" t="s">
        <v>466</v>
      </c>
      <c r="G292" s="40"/>
      <c r="H292" s="40"/>
      <c r="I292" s="215"/>
      <c r="J292" s="40"/>
      <c r="K292" s="40"/>
      <c r="L292" s="44"/>
      <c r="M292" s="216"/>
      <c r="N292" s="217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121</v>
      </c>
      <c r="AU292" s="17" t="s">
        <v>79</v>
      </c>
    </row>
    <row r="293" s="14" customFormat="1">
      <c r="A293" s="14"/>
      <c r="B293" s="230"/>
      <c r="C293" s="231"/>
      <c r="D293" s="220" t="s">
        <v>123</v>
      </c>
      <c r="E293" s="232" t="s">
        <v>19</v>
      </c>
      <c r="F293" s="233" t="s">
        <v>467</v>
      </c>
      <c r="G293" s="231"/>
      <c r="H293" s="232" t="s">
        <v>19</v>
      </c>
      <c r="I293" s="234"/>
      <c r="J293" s="231"/>
      <c r="K293" s="231"/>
      <c r="L293" s="235"/>
      <c r="M293" s="236"/>
      <c r="N293" s="237"/>
      <c r="O293" s="237"/>
      <c r="P293" s="237"/>
      <c r="Q293" s="237"/>
      <c r="R293" s="237"/>
      <c r="S293" s="237"/>
      <c r="T293" s="23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9" t="s">
        <v>123</v>
      </c>
      <c r="AU293" s="239" t="s">
        <v>79</v>
      </c>
      <c r="AV293" s="14" t="s">
        <v>77</v>
      </c>
      <c r="AW293" s="14" t="s">
        <v>31</v>
      </c>
      <c r="AX293" s="14" t="s">
        <v>69</v>
      </c>
      <c r="AY293" s="239" t="s">
        <v>112</v>
      </c>
    </row>
    <row r="294" s="13" customFormat="1">
      <c r="A294" s="13"/>
      <c r="B294" s="218"/>
      <c r="C294" s="219"/>
      <c r="D294" s="220" t="s">
        <v>123</v>
      </c>
      <c r="E294" s="221" t="s">
        <v>19</v>
      </c>
      <c r="F294" s="222" t="s">
        <v>468</v>
      </c>
      <c r="G294" s="219"/>
      <c r="H294" s="223">
        <v>19</v>
      </c>
      <c r="I294" s="224"/>
      <c r="J294" s="219"/>
      <c r="K294" s="219"/>
      <c r="L294" s="225"/>
      <c r="M294" s="226"/>
      <c r="N294" s="227"/>
      <c r="O294" s="227"/>
      <c r="P294" s="227"/>
      <c r="Q294" s="227"/>
      <c r="R294" s="227"/>
      <c r="S294" s="227"/>
      <c r="T294" s="22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9" t="s">
        <v>123</v>
      </c>
      <c r="AU294" s="229" t="s">
        <v>79</v>
      </c>
      <c r="AV294" s="13" t="s">
        <v>79</v>
      </c>
      <c r="AW294" s="13" t="s">
        <v>31</v>
      </c>
      <c r="AX294" s="13" t="s">
        <v>77</v>
      </c>
      <c r="AY294" s="229" t="s">
        <v>112</v>
      </c>
    </row>
    <row r="295" s="2" customFormat="1" ht="16.5" customHeight="1">
      <c r="A295" s="38"/>
      <c r="B295" s="39"/>
      <c r="C295" s="251" t="s">
        <v>469</v>
      </c>
      <c r="D295" s="251" t="s">
        <v>296</v>
      </c>
      <c r="E295" s="252" t="s">
        <v>470</v>
      </c>
      <c r="F295" s="253" t="s">
        <v>471</v>
      </c>
      <c r="G295" s="254" t="s">
        <v>163</v>
      </c>
      <c r="H295" s="255">
        <v>19</v>
      </c>
      <c r="I295" s="256"/>
      <c r="J295" s="257">
        <f>ROUND(I295*H295,2)</f>
        <v>0</v>
      </c>
      <c r="K295" s="253" t="s">
        <v>118</v>
      </c>
      <c r="L295" s="258"/>
      <c r="M295" s="259" t="s">
        <v>19</v>
      </c>
      <c r="N295" s="260" t="s">
        <v>40</v>
      </c>
      <c r="O295" s="84"/>
      <c r="P295" s="209">
        <f>O295*H295</f>
        <v>0</v>
      </c>
      <c r="Q295" s="209">
        <v>0.40200000000000002</v>
      </c>
      <c r="R295" s="209">
        <f>Q295*H295</f>
        <v>7.6380000000000008</v>
      </c>
      <c r="S295" s="209">
        <v>0</v>
      </c>
      <c r="T295" s="21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1" t="s">
        <v>168</v>
      </c>
      <c r="AT295" s="211" t="s">
        <v>296</v>
      </c>
      <c r="AU295" s="211" t="s">
        <v>79</v>
      </c>
      <c r="AY295" s="17" t="s">
        <v>112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7" t="s">
        <v>77</v>
      </c>
      <c r="BK295" s="212">
        <f>ROUND(I295*H295,2)</f>
        <v>0</v>
      </c>
      <c r="BL295" s="17" t="s">
        <v>119</v>
      </c>
      <c r="BM295" s="211" t="s">
        <v>472</v>
      </c>
    </row>
    <row r="296" s="13" customFormat="1">
      <c r="A296" s="13"/>
      <c r="B296" s="218"/>
      <c r="C296" s="219"/>
      <c r="D296" s="220" t="s">
        <v>123</v>
      </c>
      <c r="E296" s="221" t="s">
        <v>19</v>
      </c>
      <c r="F296" s="222" t="s">
        <v>468</v>
      </c>
      <c r="G296" s="219"/>
      <c r="H296" s="223">
        <v>19</v>
      </c>
      <c r="I296" s="224"/>
      <c r="J296" s="219"/>
      <c r="K296" s="219"/>
      <c r="L296" s="225"/>
      <c r="M296" s="226"/>
      <c r="N296" s="227"/>
      <c r="O296" s="227"/>
      <c r="P296" s="227"/>
      <c r="Q296" s="227"/>
      <c r="R296" s="227"/>
      <c r="S296" s="227"/>
      <c r="T296" s="22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9" t="s">
        <v>123</v>
      </c>
      <c r="AU296" s="229" t="s">
        <v>79</v>
      </c>
      <c r="AV296" s="13" t="s">
        <v>79</v>
      </c>
      <c r="AW296" s="13" t="s">
        <v>31</v>
      </c>
      <c r="AX296" s="13" t="s">
        <v>77</v>
      </c>
      <c r="AY296" s="229" t="s">
        <v>112</v>
      </c>
    </row>
    <row r="297" s="2" customFormat="1" ht="21.75" customHeight="1">
      <c r="A297" s="38"/>
      <c r="B297" s="39"/>
      <c r="C297" s="200" t="s">
        <v>473</v>
      </c>
      <c r="D297" s="200" t="s">
        <v>114</v>
      </c>
      <c r="E297" s="201" t="s">
        <v>474</v>
      </c>
      <c r="F297" s="202" t="s">
        <v>475</v>
      </c>
      <c r="G297" s="203" t="s">
        <v>306</v>
      </c>
      <c r="H297" s="204">
        <v>2</v>
      </c>
      <c r="I297" s="205"/>
      <c r="J297" s="206">
        <f>ROUND(I297*H297,2)</f>
        <v>0</v>
      </c>
      <c r="K297" s="202" t="s">
        <v>118</v>
      </c>
      <c r="L297" s="44"/>
      <c r="M297" s="207" t="s">
        <v>19</v>
      </c>
      <c r="N297" s="208" t="s">
        <v>40</v>
      </c>
      <c r="O297" s="84"/>
      <c r="P297" s="209">
        <f>O297*H297</f>
        <v>0</v>
      </c>
      <c r="Q297" s="209">
        <v>0.01457</v>
      </c>
      <c r="R297" s="209">
        <f>Q297*H297</f>
        <v>0.029139999999999999</v>
      </c>
      <c r="S297" s="209">
        <v>0</v>
      </c>
      <c r="T297" s="21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1" t="s">
        <v>119</v>
      </c>
      <c r="AT297" s="211" t="s">
        <v>114</v>
      </c>
      <c r="AU297" s="211" t="s">
        <v>79</v>
      </c>
      <c r="AY297" s="17" t="s">
        <v>112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7" t="s">
        <v>77</v>
      </c>
      <c r="BK297" s="212">
        <f>ROUND(I297*H297,2)</f>
        <v>0</v>
      </c>
      <c r="BL297" s="17" t="s">
        <v>119</v>
      </c>
      <c r="BM297" s="211" t="s">
        <v>476</v>
      </c>
    </row>
    <row r="298" s="2" customFormat="1">
      <c r="A298" s="38"/>
      <c r="B298" s="39"/>
      <c r="C298" s="40"/>
      <c r="D298" s="213" t="s">
        <v>121</v>
      </c>
      <c r="E298" s="40"/>
      <c r="F298" s="214" t="s">
        <v>477</v>
      </c>
      <c r="G298" s="40"/>
      <c r="H298" s="40"/>
      <c r="I298" s="215"/>
      <c r="J298" s="40"/>
      <c r="K298" s="40"/>
      <c r="L298" s="44"/>
      <c r="M298" s="216"/>
      <c r="N298" s="217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121</v>
      </c>
      <c r="AU298" s="17" t="s">
        <v>79</v>
      </c>
    </row>
    <row r="299" s="13" customFormat="1">
      <c r="A299" s="13"/>
      <c r="B299" s="218"/>
      <c r="C299" s="219"/>
      <c r="D299" s="220" t="s">
        <v>123</v>
      </c>
      <c r="E299" s="221" t="s">
        <v>19</v>
      </c>
      <c r="F299" s="222" t="s">
        <v>478</v>
      </c>
      <c r="G299" s="219"/>
      <c r="H299" s="223">
        <v>2</v>
      </c>
      <c r="I299" s="224"/>
      <c r="J299" s="219"/>
      <c r="K299" s="219"/>
      <c r="L299" s="225"/>
      <c r="M299" s="226"/>
      <c r="N299" s="227"/>
      <c r="O299" s="227"/>
      <c r="P299" s="227"/>
      <c r="Q299" s="227"/>
      <c r="R299" s="227"/>
      <c r="S299" s="227"/>
      <c r="T299" s="22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9" t="s">
        <v>123</v>
      </c>
      <c r="AU299" s="229" t="s">
        <v>79</v>
      </c>
      <c r="AV299" s="13" t="s">
        <v>79</v>
      </c>
      <c r="AW299" s="13" t="s">
        <v>31</v>
      </c>
      <c r="AX299" s="13" t="s">
        <v>77</v>
      </c>
      <c r="AY299" s="229" t="s">
        <v>112</v>
      </c>
    </row>
    <row r="300" s="2" customFormat="1" ht="16.5" customHeight="1">
      <c r="A300" s="38"/>
      <c r="B300" s="39"/>
      <c r="C300" s="251" t="s">
        <v>479</v>
      </c>
      <c r="D300" s="251" t="s">
        <v>296</v>
      </c>
      <c r="E300" s="252" t="s">
        <v>480</v>
      </c>
      <c r="F300" s="253" t="s">
        <v>481</v>
      </c>
      <c r="G300" s="254" t="s">
        <v>306</v>
      </c>
      <c r="H300" s="255">
        <v>2</v>
      </c>
      <c r="I300" s="256"/>
      <c r="J300" s="257">
        <f>ROUND(I300*H300,2)</f>
        <v>0</v>
      </c>
      <c r="K300" s="253" t="s">
        <v>118</v>
      </c>
      <c r="L300" s="258"/>
      <c r="M300" s="259" t="s">
        <v>19</v>
      </c>
      <c r="N300" s="260" t="s">
        <v>40</v>
      </c>
      <c r="O300" s="84"/>
      <c r="P300" s="209">
        <f>O300*H300</f>
        <v>0</v>
      </c>
      <c r="Q300" s="209">
        <v>0.075999999999999998</v>
      </c>
      <c r="R300" s="209">
        <f>Q300*H300</f>
        <v>0.152</v>
      </c>
      <c r="S300" s="209">
        <v>0</v>
      </c>
      <c r="T300" s="21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1" t="s">
        <v>168</v>
      </c>
      <c r="AT300" s="211" t="s">
        <v>296</v>
      </c>
      <c r="AU300" s="211" t="s">
        <v>79</v>
      </c>
      <c r="AY300" s="17" t="s">
        <v>112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7" t="s">
        <v>77</v>
      </c>
      <c r="BK300" s="212">
        <f>ROUND(I300*H300,2)</f>
        <v>0</v>
      </c>
      <c r="BL300" s="17" t="s">
        <v>119</v>
      </c>
      <c r="BM300" s="211" t="s">
        <v>482</v>
      </c>
    </row>
    <row r="301" s="14" customFormat="1">
      <c r="A301" s="14"/>
      <c r="B301" s="230"/>
      <c r="C301" s="231"/>
      <c r="D301" s="220" t="s">
        <v>123</v>
      </c>
      <c r="E301" s="232" t="s">
        <v>19</v>
      </c>
      <c r="F301" s="233" t="s">
        <v>483</v>
      </c>
      <c r="G301" s="231"/>
      <c r="H301" s="232" t="s">
        <v>19</v>
      </c>
      <c r="I301" s="234"/>
      <c r="J301" s="231"/>
      <c r="K301" s="231"/>
      <c r="L301" s="235"/>
      <c r="M301" s="236"/>
      <c r="N301" s="237"/>
      <c r="O301" s="237"/>
      <c r="P301" s="237"/>
      <c r="Q301" s="237"/>
      <c r="R301" s="237"/>
      <c r="S301" s="237"/>
      <c r="T301" s="23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39" t="s">
        <v>123</v>
      </c>
      <c r="AU301" s="239" t="s">
        <v>79</v>
      </c>
      <c r="AV301" s="14" t="s">
        <v>77</v>
      </c>
      <c r="AW301" s="14" t="s">
        <v>31</v>
      </c>
      <c r="AX301" s="14" t="s">
        <v>69</v>
      </c>
      <c r="AY301" s="239" t="s">
        <v>112</v>
      </c>
    </row>
    <row r="302" s="13" customFormat="1">
      <c r="A302" s="13"/>
      <c r="B302" s="218"/>
      <c r="C302" s="219"/>
      <c r="D302" s="220" t="s">
        <v>123</v>
      </c>
      <c r="E302" s="221" t="s">
        <v>19</v>
      </c>
      <c r="F302" s="222" t="s">
        <v>484</v>
      </c>
      <c r="G302" s="219"/>
      <c r="H302" s="223">
        <v>1</v>
      </c>
      <c r="I302" s="224"/>
      <c r="J302" s="219"/>
      <c r="K302" s="219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123</v>
      </c>
      <c r="AU302" s="229" t="s">
        <v>79</v>
      </c>
      <c r="AV302" s="13" t="s">
        <v>79</v>
      </c>
      <c r="AW302" s="13" t="s">
        <v>31</v>
      </c>
      <c r="AX302" s="13" t="s">
        <v>69</v>
      </c>
      <c r="AY302" s="229" t="s">
        <v>112</v>
      </c>
    </row>
    <row r="303" s="13" customFormat="1">
      <c r="A303" s="13"/>
      <c r="B303" s="218"/>
      <c r="C303" s="219"/>
      <c r="D303" s="220" t="s">
        <v>123</v>
      </c>
      <c r="E303" s="221" t="s">
        <v>19</v>
      </c>
      <c r="F303" s="222" t="s">
        <v>485</v>
      </c>
      <c r="G303" s="219"/>
      <c r="H303" s="223">
        <v>1</v>
      </c>
      <c r="I303" s="224"/>
      <c r="J303" s="219"/>
      <c r="K303" s="219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123</v>
      </c>
      <c r="AU303" s="229" t="s">
        <v>79</v>
      </c>
      <c r="AV303" s="13" t="s">
        <v>79</v>
      </c>
      <c r="AW303" s="13" t="s">
        <v>31</v>
      </c>
      <c r="AX303" s="13" t="s">
        <v>69</v>
      </c>
      <c r="AY303" s="229" t="s">
        <v>112</v>
      </c>
    </row>
    <row r="304" s="15" customFormat="1">
      <c r="A304" s="15"/>
      <c r="B304" s="240"/>
      <c r="C304" s="241"/>
      <c r="D304" s="220" t="s">
        <v>123</v>
      </c>
      <c r="E304" s="242" t="s">
        <v>19</v>
      </c>
      <c r="F304" s="243" t="s">
        <v>135</v>
      </c>
      <c r="G304" s="241"/>
      <c r="H304" s="244">
        <v>2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0" t="s">
        <v>123</v>
      </c>
      <c r="AU304" s="250" t="s">
        <v>79</v>
      </c>
      <c r="AV304" s="15" t="s">
        <v>119</v>
      </c>
      <c r="AW304" s="15" t="s">
        <v>31</v>
      </c>
      <c r="AX304" s="15" t="s">
        <v>77</v>
      </c>
      <c r="AY304" s="250" t="s">
        <v>112</v>
      </c>
    </row>
    <row r="305" s="2" customFormat="1" ht="24.15" customHeight="1">
      <c r="A305" s="38"/>
      <c r="B305" s="39"/>
      <c r="C305" s="200" t="s">
        <v>486</v>
      </c>
      <c r="D305" s="200" t="s">
        <v>114</v>
      </c>
      <c r="E305" s="201" t="s">
        <v>487</v>
      </c>
      <c r="F305" s="202" t="s">
        <v>488</v>
      </c>
      <c r="G305" s="203" t="s">
        <v>306</v>
      </c>
      <c r="H305" s="204">
        <v>1</v>
      </c>
      <c r="I305" s="205"/>
      <c r="J305" s="206">
        <f>ROUND(I305*H305,2)</f>
        <v>0</v>
      </c>
      <c r="K305" s="202" t="s">
        <v>118</v>
      </c>
      <c r="L305" s="44"/>
      <c r="M305" s="207" t="s">
        <v>19</v>
      </c>
      <c r="N305" s="208" t="s">
        <v>40</v>
      </c>
      <c r="O305" s="84"/>
      <c r="P305" s="209">
        <f>O305*H305</f>
        <v>0</v>
      </c>
      <c r="Q305" s="209">
        <v>0.25091999999999998</v>
      </c>
      <c r="R305" s="209">
        <f>Q305*H305</f>
        <v>0.25091999999999998</v>
      </c>
      <c r="S305" s="209">
        <v>0</v>
      </c>
      <c r="T305" s="21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1" t="s">
        <v>119</v>
      </c>
      <c r="AT305" s="211" t="s">
        <v>114</v>
      </c>
      <c r="AU305" s="211" t="s">
        <v>79</v>
      </c>
      <c r="AY305" s="17" t="s">
        <v>112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7" t="s">
        <v>77</v>
      </c>
      <c r="BK305" s="212">
        <f>ROUND(I305*H305,2)</f>
        <v>0</v>
      </c>
      <c r="BL305" s="17" t="s">
        <v>119</v>
      </c>
      <c r="BM305" s="211" t="s">
        <v>489</v>
      </c>
    </row>
    <row r="306" s="2" customFormat="1">
      <c r="A306" s="38"/>
      <c r="B306" s="39"/>
      <c r="C306" s="40"/>
      <c r="D306" s="213" t="s">
        <v>121</v>
      </c>
      <c r="E306" s="40"/>
      <c r="F306" s="214" t="s">
        <v>490</v>
      </c>
      <c r="G306" s="40"/>
      <c r="H306" s="40"/>
      <c r="I306" s="215"/>
      <c r="J306" s="40"/>
      <c r="K306" s="40"/>
      <c r="L306" s="44"/>
      <c r="M306" s="216"/>
      <c r="N306" s="217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121</v>
      </c>
      <c r="AU306" s="17" t="s">
        <v>79</v>
      </c>
    </row>
    <row r="307" s="13" customFormat="1">
      <c r="A307" s="13"/>
      <c r="B307" s="218"/>
      <c r="C307" s="219"/>
      <c r="D307" s="220" t="s">
        <v>123</v>
      </c>
      <c r="E307" s="221" t="s">
        <v>19</v>
      </c>
      <c r="F307" s="222" t="s">
        <v>325</v>
      </c>
      <c r="G307" s="219"/>
      <c r="H307" s="223">
        <v>1</v>
      </c>
      <c r="I307" s="224"/>
      <c r="J307" s="219"/>
      <c r="K307" s="219"/>
      <c r="L307" s="225"/>
      <c r="M307" s="226"/>
      <c r="N307" s="227"/>
      <c r="O307" s="227"/>
      <c r="P307" s="227"/>
      <c r="Q307" s="227"/>
      <c r="R307" s="227"/>
      <c r="S307" s="227"/>
      <c r="T307" s="22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9" t="s">
        <v>123</v>
      </c>
      <c r="AU307" s="229" t="s">
        <v>79</v>
      </c>
      <c r="AV307" s="13" t="s">
        <v>79</v>
      </c>
      <c r="AW307" s="13" t="s">
        <v>31</v>
      </c>
      <c r="AX307" s="13" t="s">
        <v>77</v>
      </c>
      <c r="AY307" s="229" t="s">
        <v>112</v>
      </c>
    </row>
    <row r="308" s="2" customFormat="1" ht="16.5" customHeight="1">
      <c r="A308" s="38"/>
      <c r="B308" s="39"/>
      <c r="C308" s="251" t="s">
        <v>491</v>
      </c>
      <c r="D308" s="251" t="s">
        <v>296</v>
      </c>
      <c r="E308" s="252" t="s">
        <v>492</v>
      </c>
      <c r="F308" s="253" t="s">
        <v>493</v>
      </c>
      <c r="G308" s="254" t="s">
        <v>306</v>
      </c>
      <c r="H308" s="255">
        <v>1</v>
      </c>
      <c r="I308" s="256"/>
      <c r="J308" s="257">
        <f>ROUND(I308*H308,2)</f>
        <v>0</v>
      </c>
      <c r="K308" s="253" t="s">
        <v>118</v>
      </c>
      <c r="L308" s="258"/>
      <c r="M308" s="259" t="s">
        <v>19</v>
      </c>
      <c r="N308" s="260" t="s">
        <v>40</v>
      </c>
      <c r="O308" s="84"/>
      <c r="P308" s="209">
        <f>O308*H308</f>
        <v>0</v>
      </c>
      <c r="Q308" s="209">
        <v>0.40300000000000002</v>
      </c>
      <c r="R308" s="209">
        <f>Q308*H308</f>
        <v>0.40300000000000002</v>
      </c>
      <c r="S308" s="209">
        <v>0</v>
      </c>
      <c r="T308" s="21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1" t="s">
        <v>168</v>
      </c>
      <c r="AT308" s="211" t="s">
        <v>296</v>
      </c>
      <c r="AU308" s="211" t="s">
        <v>79</v>
      </c>
      <c r="AY308" s="17" t="s">
        <v>112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7" t="s">
        <v>77</v>
      </c>
      <c r="BK308" s="212">
        <f>ROUND(I308*H308,2)</f>
        <v>0</v>
      </c>
      <c r="BL308" s="17" t="s">
        <v>119</v>
      </c>
      <c r="BM308" s="211" t="s">
        <v>494</v>
      </c>
    </row>
    <row r="309" s="13" customFormat="1">
      <c r="A309" s="13"/>
      <c r="B309" s="218"/>
      <c r="C309" s="219"/>
      <c r="D309" s="220" t="s">
        <v>123</v>
      </c>
      <c r="E309" s="221" t="s">
        <v>19</v>
      </c>
      <c r="F309" s="222" t="s">
        <v>325</v>
      </c>
      <c r="G309" s="219"/>
      <c r="H309" s="223">
        <v>1</v>
      </c>
      <c r="I309" s="224"/>
      <c r="J309" s="219"/>
      <c r="K309" s="219"/>
      <c r="L309" s="225"/>
      <c r="M309" s="226"/>
      <c r="N309" s="227"/>
      <c r="O309" s="227"/>
      <c r="P309" s="227"/>
      <c r="Q309" s="227"/>
      <c r="R309" s="227"/>
      <c r="S309" s="227"/>
      <c r="T309" s="22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9" t="s">
        <v>123</v>
      </c>
      <c r="AU309" s="229" t="s">
        <v>79</v>
      </c>
      <c r="AV309" s="13" t="s">
        <v>79</v>
      </c>
      <c r="AW309" s="13" t="s">
        <v>31</v>
      </c>
      <c r="AX309" s="13" t="s">
        <v>77</v>
      </c>
      <c r="AY309" s="229" t="s">
        <v>112</v>
      </c>
    </row>
    <row r="310" s="2" customFormat="1" ht="24.15" customHeight="1">
      <c r="A310" s="38"/>
      <c r="B310" s="39"/>
      <c r="C310" s="200" t="s">
        <v>495</v>
      </c>
      <c r="D310" s="200" t="s">
        <v>114</v>
      </c>
      <c r="E310" s="201" t="s">
        <v>496</v>
      </c>
      <c r="F310" s="202" t="s">
        <v>497</v>
      </c>
      <c r="G310" s="203" t="s">
        <v>306</v>
      </c>
      <c r="H310" s="204">
        <v>1</v>
      </c>
      <c r="I310" s="205"/>
      <c r="J310" s="206">
        <f>ROUND(I310*H310,2)</f>
        <v>0</v>
      </c>
      <c r="K310" s="202" t="s">
        <v>118</v>
      </c>
      <c r="L310" s="44"/>
      <c r="M310" s="207" t="s">
        <v>19</v>
      </c>
      <c r="N310" s="208" t="s">
        <v>40</v>
      </c>
      <c r="O310" s="84"/>
      <c r="P310" s="209">
        <f>O310*H310</f>
        <v>0</v>
      </c>
      <c r="Q310" s="209">
        <v>0.39593</v>
      </c>
      <c r="R310" s="209">
        <f>Q310*H310</f>
        <v>0.39593</v>
      </c>
      <c r="S310" s="209">
        <v>0</v>
      </c>
      <c r="T310" s="21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1" t="s">
        <v>119</v>
      </c>
      <c r="AT310" s="211" t="s">
        <v>114</v>
      </c>
      <c r="AU310" s="211" t="s">
        <v>79</v>
      </c>
      <c r="AY310" s="17" t="s">
        <v>112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7" t="s">
        <v>77</v>
      </c>
      <c r="BK310" s="212">
        <f>ROUND(I310*H310,2)</f>
        <v>0</v>
      </c>
      <c r="BL310" s="17" t="s">
        <v>119</v>
      </c>
      <c r="BM310" s="211" t="s">
        <v>498</v>
      </c>
    </row>
    <row r="311" s="2" customFormat="1">
      <c r="A311" s="38"/>
      <c r="B311" s="39"/>
      <c r="C311" s="40"/>
      <c r="D311" s="213" t="s">
        <v>121</v>
      </c>
      <c r="E311" s="40"/>
      <c r="F311" s="214" t="s">
        <v>499</v>
      </c>
      <c r="G311" s="40"/>
      <c r="H311" s="40"/>
      <c r="I311" s="215"/>
      <c r="J311" s="40"/>
      <c r="K311" s="40"/>
      <c r="L311" s="44"/>
      <c r="M311" s="216"/>
      <c r="N311" s="217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121</v>
      </c>
      <c r="AU311" s="17" t="s">
        <v>79</v>
      </c>
    </row>
    <row r="312" s="13" customFormat="1">
      <c r="A312" s="13"/>
      <c r="B312" s="218"/>
      <c r="C312" s="219"/>
      <c r="D312" s="220" t="s">
        <v>123</v>
      </c>
      <c r="E312" s="221" t="s">
        <v>19</v>
      </c>
      <c r="F312" s="222" t="s">
        <v>325</v>
      </c>
      <c r="G312" s="219"/>
      <c r="H312" s="223">
        <v>1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9" t="s">
        <v>123</v>
      </c>
      <c r="AU312" s="229" t="s">
        <v>79</v>
      </c>
      <c r="AV312" s="13" t="s">
        <v>79</v>
      </c>
      <c r="AW312" s="13" t="s">
        <v>31</v>
      </c>
      <c r="AX312" s="13" t="s">
        <v>77</v>
      </c>
      <c r="AY312" s="229" t="s">
        <v>112</v>
      </c>
    </row>
    <row r="313" s="2" customFormat="1" ht="16.5" customHeight="1">
      <c r="A313" s="38"/>
      <c r="B313" s="39"/>
      <c r="C313" s="251" t="s">
        <v>500</v>
      </c>
      <c r="D313" s="251" t="s">
        <v>296</v>
      </c>
      <c r="E313" s="252" t="s">
        <v>501</v>
      </c>
      <c r="F313" s="253" t="s">
        <v>502</v>
      </c>
      <c r="G313" s="254" t="s">
        <v>306</v>
      </c>
      <c r="H313" s="255">
        <v>1</v>
      </c>
      <c r="I313" s="256"/>
      <c r="J313" s="257">
        <f>ROUND(I313*H313,2)</f>
        <v>0</v>
      </c>
      <c r="K313" s="253" t="s">
        <v>118</v>
      </c>
      <c r="L313" s="258"/>
      <c r="M313" s="259" t="s">
        <v>19</v>
      </c>
      <c r="N313" s="260" t="s">
        <v>40</v>
      </c>
      <c r="O313" s="84"/>
      <c r="P313" s="209">
        <f>O313*H313</f>
        <v>0</v>
      </c>
      <c r="Q313" s="209">
        <v>0.34699999999999998</v>
      </c>
      <c r="R313" s="209">
        <f>Q313*H313</f>
        <v>0.34699999999999998</v>
      </c>
      <c r="S313" s="209">
        <v>0</v>
      </c>
      <c r="T313" s="21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1" t="s">
        <v>168</v>
      </c>
      <c r="AT313" s="211" t="s">
        <v>296</v>
      </c>
      <c r="AU313" s="211" t="s">
        <v>79</v>
      </c>
      <c r="AY313" s="17" t="s">
        <v>112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7" t="s">
        <v>77</v>
      </c>
      <c r="BK313" s="212">
        <f>ROUND(I313*H313,2)</f>
        <v>0</v>
      </c>
      <c r="BL313" s="17" t="s">
        <v>119</v>
      </c>
      <c r="BM313" s="211" t="s">
        <v>503</v>
      </c>
    </row>
    <row r="314" s="13" customFormat="1">
      <c r="A314" s="13"/>
      <c r="B314" s="218"/>
      <c r="C314" s="219"/>
      <c r="D314" s="220" t="s">
        <v>123</v>
      </c>
      <c r="E314" s="221" t="s">
        <v>19</v>
      </c>
      <c r="F314" s="222" t="s">
        <v>325</v>
      </c>
      <c r="G314" s="219"/>
      <c r="H314" s="223">
        <v>1</v>
      </c>
      <c r="I314" s="224"/>
      <c r="J314" s="219"/>
      <c r="K314" s="219"/>
      <c r="L314" s="225"/>
      <c r="M314" s="226"/>
      <c r="N314" s="227"/>
      <c r="O314" s="227"/>
      <c r="P314" s="227"/>
      <c r="Q314" s="227"/>
      <c r="R314" s="227"/>
      <c r="S314" s="227"/>
      <c r="T314" s="22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9" t="s">
        <v>123</v>
      </c>
      <c r="AU314" s="229" t="s">
        <v>79</v>
      </c>
      <c r="AV314" s="13" t="s">
        <v>79</v>
      </c>
      <c r="AW314" s="13" t="s">
        <v>31</v>
      </c>
      <c r="AX314" s="13" t="s">
        <v>77</v>
      </c>
      <c r="AY314" s="229" t="s">
        <v>112</v>
      </c>
    </row>
    <row r="315" s="2" customFormat="1" ht="16.5" customHeight="1">
      <c r="A315" s="38"/>
      <c r="B315" s="39"/>
      <c r="C315" s="200" t="s">
        <v>504</v>
      </c>
      <c r="D315" s="200" t="s">
        <v>114</v>
      </c>
      <c r="E315" s="201" t="s">
        <v>505</v>
      </c>
      <c r="F315" s="202" t="s">
        <v>506</v>
      </c>
      <c r="G315" s="203" t="s">
        <v>163</v>
      </c>
      <c r="H315" s="204">
        <v>5.8399999999999999</v>
      </c>
      <c r="I315" s="205"/>
      <c r="J315" s="206">
        <f>ROUND(I315*H315,2)</f>
        <v>0</v>
      </c>
      <c r="K315" s="202" t="s">
        <v>118</v>
      </c>
      <c r="L315" s="44"/>
      <c r="M315" s="207" t="s">
        <v>19</v>
      </c>
      <c r="N315" s="208" t="s">
        <v>40</v>
      </c>
      <c r="O315" s="84"/>
      <c r="P315" s="209">
        <f>O315*H315</f>
        <v>0</v>
      </c>
      <c r="Q315" s="209">
        <v>0.0269</v>
      </c>
      <c r="R315" s="209">
        <f>Q315*H315</f>
        <v>0.15709599999999999</v>
      </c>
      <c r="S315" s="209">
        <v>0</v>
      </c>
      <c r="T315" s="21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1" t="s">
        <v>119</v>
      </c>
      <c r="AT315" s="211" t="s">
        <v>114</v>
      </c>
      <c r="AU315" s="211" t="s">
        <v>79</v>
      </c>
      <c r="AY315" s="17" t="s">
        <v>112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7" t="s">
        <v>77</v>
      </c>
      <c r="BK315" s="212">
        <f>ROUND(I315*H315,2)</f>
        <v>0</v>
      </c>
      <c r="BL315" s="17" t="s">
        <v>119</v>
      </c>
      <c r="BM315" s="211" t="s">
        <v>507</v>
      </c>
    </row>
    <row r="316" s="2" customFormat="1">
      <c r="A316" s="38"/>
      <c r="B316" s="39"/>
      <c r="C316" s="40"/>
      <c r="D316" s="213" t="s">
        <v>121</v>
      </c>
      <c r="E316" s="40"/>
      <c r="F316" s="214" t="s">
        <v>508</v>
      </c>
      <c r="G316" s="40"/>
      <c r="H316" s="40"/>
      <c r="I316" s="215"/>
      <c r="J316" s="40"/>
      <c r="K316" s="40"/>
      <c r="L316" s="44"/>
      <c r="M316" s="216"/>
      <c r="N316" s="217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121</v>
      </c>
      <c r="AU316" s="17" t="s">
        <v>79</v>
      </c>
    </row>
    <row r="317" s="13" customFormat="1">
      <c r="A317" s="13"/>
      <c r="B317" s="218"/>
      <c r="C317" s="219"/>
      <c r="D317" s="220" t="s">
        <v>123</v>
      </c>
      <c r="E317" s="221" t="s">
        <v>19</v>
      </c>
      <c r="F317" s="222" t="s">
        <v>509</v>
      </c>
      <c r="G317" s="219"/>
      <c r="H317" s="223">
        <v>5.8399999999999999</v>
      </c>
      <c r="I317" s="224"/>
      <c r="J317" s="219"/>
      <c r="K317" s="219"/>
      <c r="L317" s="225"/>
      <c r="M317" s="226"/>
      <c r="N317" s="227"/>
      <c r="O317" s="227"/>
      <c r="P317" s="227"/>
      <c r="Q317" s="227"/>
      <c r="R317" s="227"/>
      <c r="S317" s="227"/>
      <c r="T317" s="22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9" t="s">
        <v>123</v>
      </c>
      <c r="AU317" s="229" t="s">
        <v>79</v>
      </c>
      <c r="AV317" s="13" t="s">
        <v>79</v>
      </c>
      <c r="AW317" s="13" t="s">
        <v>31</v>
      </c>
      <c r="AX317" s="13" t="s">
        <v>77</v>
      </c>
      <c r="AY317" s="229" t="s">
        <v>112</v>
      </c>
    </row>
    <row r="318" s="2" customFormat="1" ht="16.5" customHeight="1">
      <c r="A318" s="38"/>
      <c r="B318" s="39"/>
      <c r="C318" s="251" t="s">
        <v>510</v>
      </c>
      <c r="D318" s="251" t="s">
        <v>296</v>
      </c>
      <c r="E318" s="252" t="s">
        <v>511</v>
      </c>
      <c r="F318" s="253" t="s">
        <v>512</v>
      </c>
      <c r="G318" s="254" t="s">
        <v>208</v>
      </c>
      <c r="H318" s="255">
        <v>0.032000000000000001</v>
      </c>
      <c r="I318" s="256"/>
      <c r="J318" s="257">
        <f>ROUND(I318*H318,2)</f>
        <v>0</v>
      </c>
      <c r="K318" s="253" t="s">
        <v>19</v>
      </c>
      <c r="L318" s="258"/>
      <c r="M318" s="259" t="s">
        <v>19</v>
      </c>
      <c r="N318" s="260" t="s">
        <v>40</v>
      </c>
      <c r="O318" s="84"/>
      <c r="P318" s="209">
        <f>O318*H318</f>
        <v>0</v>
      </c>
      <c r="Q318" s="209">
        <v>1</v>
      </c>
      <c r="R318" s="209">
        <f>Q318*H318</f>
        <v>0.032000000000000001</v>
      </c>
      <c r="S318" s="209">
        <v>0</v>
      </c>
      <c r="T318" s="21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1" t="s">
        <v>168</v>
      </c>
      <c r="AT318" s="211" t="s">
        <v>296</v>
      </c>
      <c r="AU318" s="211" t="s">
        <v>79</v>
      </c>
      <c r="AY318" s="17" t="s">
        <v>112</v>
      </c>
      <c r="BE318" s="212">
        <f>IF(N318="základní",J318,0)</f>
        <v>0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7" t="s">
        <v>77</v>
      </c>
      <c r="BK318" s="212">
        <f>ROUND(I318*H318,2)</f>
        <v>0</v>
      </c>
      <c r="BL318" s="17" t="s">
        <v>119</v>
      </c>
      <c r="BM318" s="211" t="s">
        <v>513</v>
      </c>
    </row>
    <row r="319" s="13" customFormat="1">
      <c r="A319" s="13"/>
      <c r="B319" s="218"/>
      <c r="C319" s="219"/>
      <c r="D319" s="220" t="s">
        <v>123</v>
      </c>
      <c r="E319" s="221" t="s">
        <v>19</v>
      </c>
      <c r="F319" s="222" t="s">
        <v>514</v>
      </c>
      <c r="G319" s="219"/>
      <c r="H319" s="223">
        <v>0.032000000000000001</v>
      </c>
      <c r="I319" s="224"/>
      <c r="J319" s="219"/>
      <c r="K319" s="219"/>
      <c r="L319" s="225"/>
      <c r="M319" s="226"/>
      <c r="N319" s="227"/>
      <c r="O319" s="227"/>
      <c r="P319" s="227"/>
      <c r="Q319" s="227"/>
      <c r="R319" s="227"/>
      <c r="S319" s="227"/>
      <c r="T319" s="22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9" t="s">
        <v>123</v>
      </c>
      <c r="AU319" s="229" t="s">
        <v>79</v>
      </c>
      <c r="AV319" s="13" t="s">
        <v>79</v>
      </c>
      <c r="AW319" s="13" t="s">
        <v>31</v>
      </c>
      <c r="AX319" s="13" t="s">
        <v>77</v>
      </c>
      <c r="AY319" s="229" t="s">
        <v>112</v>
      </c>
    </row>
    <row r="320" s="2" customFormat="1" ht="37.8" customHeight="1">
      <c r="A320" s="38"/>
      <c r="B320" s="39"/>
      <c r="C320" s="200" t="s">
        <v>515</v>
      </c>
      <c r="D320" s="200" t="s">
        <v>114</v>
      </c>
      <c r="E320" s="201" t="s">
        <v>516</v>
      </c>
      <c r="F320" s="202" t="s">
        <v>517</v>
      </c>
      <c r="G320" s="203" t="s">
        <v>163</v>
      </c>
      <c r="H320" s="204">
        <v>102.619</v>
      </c>
      <c r="I320" s="205"/>
      <c r="J320" s="206">
        <f>ROUND(I320*H320,2)</f>
        <v>0</v>
      </c>
      <c r="K320" s="202" t="s">
        <v>118</v>
      </c>
      <c r="L320" s="44"/>
      <c r="M320" s="207" t="s">
        <v>19</v>
      </c>
      <c r="N320" s="208" t="s">
        <v>40</v>
      </c>
      <c r="O320" s="84"/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1" t="s">
        <v>119</v>
      </c>
      <c r="AT320" s="211" t="s">
        <v>114</v>
      </c>
      <c r="AU320" s="211" t="s">
        <v>79</v>
      </c>
      <c r="AY320" s="17" t="s">
        <v>112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7" t="s">
        <v>77</v>
      </c>
      <c r="BK320" s="212">
        <f>ROUND(I320*H320,2)</f>
        <v>0</v>
      </c>
      <c r="BL320" s="17" t="s">
        <v>119</v>
      </c>
      <c r="BM320" s="211" t="s">
        <v>518</v>
      </c>
    </row>
    <row r="321" s="2" customFormat="1">
      <c r="A321" s="38"/>
      <c r="B321" s="39"/>
      <c r="C321" s="40"/>
      <c r="D321" s="213" t="s">
        <v>121</v>
      </c>
      <c r="E321" s="40"/>
      <c r="F321" s="214" t="s">
        <v>519</v>
      </c>
      <c r="G321" s="40"/>
      <c r="H321" s="40"/>
      <c r="I321" s="215"/>
      <c r="J321" s="40"/>
      <c r="K321" s="40"/>
      <c r="L321" s="44"/>
      <c r="M321" s="216"/>
      <c r="N321" s="217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121</v>
      </c>
      <c r="AU321" s="17" t="s">
        <v>79</v>
      </c>
    </row>
    <row r="322" s="13" customFormat="1">
      <c r="A322" s="13"/>
      <c r="B322" s="218"/>
      <c r="C322" s="219"/>
      <c r="D322" s="220" t="s">
        <v>123</v>
      </c>
      <c r="E322" s="221" t="s">
        <v>19</v>
      </c>
      <c r="F322" s="222" t="s">
        <v>520</v>
      </c>
      <c r="G322" s="219"/>
      <c r="H322" s="223">
        <v>102.619</v>
      </c>
      <c r="I322" s="224"/>
      <c r="J322" s="219"/>
      <c r="K322" s="219"/>
      <c r="L322" s="225"/>
      <c r="M322" s="226"/>
      <c r="N322" s="227"/>
      <c r="O322" s="227"/>
      <c r="P322" s="227"/>
      <c r="Q322" s="227"/>
      <c r="R322" s="227"/>
      <c r="S322" s="227"/>
      <c r="T322" s="22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9" t="s">
        <v>123</v>
      </c>
      <c r="AU322" s="229" t="s">
        <v>79</v>
      </c>
      <c r="AV322" s="13" t="s">
        <v>79</v>
      </c>
      <c r="AW322" s="13" t="s">
        <v>31</v>
      </c>
      <c r="AX322" s="13" t="s">
        <v>77</v>
      </c>
      <c r="AY322" s="229" t="s">
        <v>112</v>
      </c>
    </row>
    <row r="323" s="2" customFormat="1" ht="37.8" customHeight="1">
      <c r="A323" s="38"/>
      <c r="B323" s="39"/>
      <c r="C323" s="200" t="s">
        <v>521</v>
      </c>
      <c r="D323" s="200" t="s">
        <v>114</v>
      </c>
      <c r="E323" s="201" t="s">
        <v>522</v>
      </c>
      <c r="F323" s="202" t="s">
        <v>523</v>
      </c>
      <c r="G323" s="203" t="s">
        <v>117</v>
      </c>
      <c r="H323" s="204">
        <v>50.030000000000001</v>
      </c>
      <c r="I323" s="205"/>
      <c r="J323" s="206">
        <f>ROUND(I323*H323,2)</f>
        <v>0</v>
      </c>
      <c r="K323" s="202" t="s">
        <v>118</v>
      </c>
      <c r="L323" s="44"/>
      <c r="M323" s="207" t="s">
        <v>19</v>
      </c>
      <c r="N323" s="208" t="s">
        <v>40</v>
      </c>
      <c r="O323" s="84"/>
      <c r="P323" s="209">
        <f>O323*H323</f>
        <v>0</v>
      </c>
      <c r="Q323" s="209">
        <v>0</v>
      </c>
      <c r="R323" s="209">
        <f>Q323*H323</f>
        <v>0</v>
      </c>
      <c r="S323" s="209">
        <v>0</v>
      </c>
      <c r="T323" s="21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1" t="s">
        <v>119</v>
      </c>
      <c r="AT323" s="211" t="s">
        <v>114</v>
      </c>
      <c r="AU323" s="211" t="s">
        <v>79</v>
      </c>
      <c r="AY323" s="17" t="s">
        <v>112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7" t="s">
        <v>77</v>
      </c>
      <c r="BK323" s="212">
        <f>ROUND(I323*H323,2)</f>
        <v>0</v>
      </c>
      <c r="BL323" s="17" t="s">
        <v>119</v>
      </c>
      <c r="BM323" s="211" t="s">
        <v>524</v>
      </c>
    </row>
    <row r="324" s="2" customFormat="1">
      <c r="A324" s="38"/>
      <c r="B324" s="39"/>
      <c r="C324" s="40"/>
      <c r="D324" s="213" t="s">
        <v>121</v>
      </c>
      <c r="E324" s="40"/>
      <c r="F324" s="214" t="s">
        <v>525</v>
      </c>
      <c r="G324" s="40"/>
      <c r="H324" s="40"/>
      <c r="I324" s="215"/>
      <c r="J324" s="40"/>
      <c r="K324" s="40"/>
      <c r="L324" s="44"/>
      <c r="M324" s="216"/>
      <c r="N324" s="217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121</v>
      </c>
      <c r="AU324" s="17" t="s">
        <v>79</v>
      </c>
    </row>
    <row r="325" s="13" customFormat="1">
      <c r="A325" s="13"/>
      <c r="B325" s="218"/>
      <c r="C325" s="219"/>
      <c r="D325" s="220" t="s">
        <v>123</v>
      </c>
      <c r="E325" s="221" t="s">
        <v>19</v>
      </c>
      <c r="F325" s="222" t="s">
        <v>526</v>
      </c>
      <c r="G325" s="219"/>
      <c r="H325" s="223">
        <v>50.030000000000001</v>
      </c>
      <c r="I325" s="224"/>
      <c r="J325" s="219"/>
      <c r="K325" s="219"/>
      <c r="L325" s="225"/>
      <c r="M325" s="226"/>
      <c r="N325" s="227"/>
      <c r="O325" s="227"/>
      <c r="P325" s="227"/>
      <c r="Q325" s="227"/>
      <c r="R325" s="227"/>
      <c r="S325" s="227"/>
      <c r="T325" s="22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9" t="s">
        <v>123</v>
      </c>
      <c r="AU325" s="229" t="s">
        <v>79</v>
      </c>
      <c r="AV325" s="13" t="s">
        <v>79</v>
      </c>
      <c r="AW325" s="13" t="s">
        <v>31</v>
      </c>
      <c r="AX325" s="13" t="s">
        <v>77</v>
      </c>
      <c r="AY325" s="229" t="s">
        <v>112</v>
      </c>
    </row>
    <row r="326" s="12" customFormat="1" ht="22.8" customHeight="1">
      <c r="A326" s="12"/>
      <c r="B326" s="184"/>
      <c r="C326" s="185"/>
      <c r="D326" s="186" t="s">
        <v>68</v>
      </c>
      <c r="E326" s="198" t="s">
        <v>527</v>
      </c>
      <c r="F326" s="198" t="s">
        <v>528</v>
      </c>
      <c r="G326" s="185"/>
      <c r="H326" s="185"/>
      <c r="I326" s="188"/>
      <c r="J326" s="199">
        <f>BK326</f>
        <v>0</v>
      </c>
      <c r="K326" s="185"/>
      <c r="L326" s="190"/>
      <c r="M326" s="191"/>
      <c r="N326" s="192"/>
      <c r="O326" s="192"/>
      <c r="P326" s="193">
        <f>SUM(P327:P394)</f>
        <v>0</v>
      </c>
      <c r="Q326" s="192"/>
      <c r="R326" s="193">
        <f>SUM(R327:R394)</f>
        <v>0</v>
      </c>
      <c r="S326" s="192"/>
      <c r="T326" s="194">
        <f>SUM(T327:T394)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5" t="s">
        <v>77</v>
      </c>
      <c r="AT326" s="196" t="s">
        <v>68</v>
      </c>
      <c r="AU326" s="196" t="s">
        <v>77</v>
      </c>
      <c r="AY326" s="195" t="s">
        <v>112</v>
      </c>
      <c r="BK326" s="197">
        <f>SUM(BK327:BK394)</f>
        <v>0</v>
      </c>
    </row>
    <row r="327" s="2" customFormat="1" ht="24.15" customHeight="1">
      <c r="A327" s="38"/>
      <c r="B327" s="39"/>
      <c r="C327" s="200" t="s">
        <v>529</v>
      </c>
      <c r="D327" s="200" t="s">
        <v>114</v>
      </c>
      <c r="E327" s="201" t="s">
        <v>530</v>
      </c>
      <c r="F327" s="202" t="s">
        <v>531</v>
      </c>
      <c r="G327" s="203" t="s">
        <v>208</v>
      </c>
      <c r="H327" s="204">
        <v>31.704000000000001</v>
      </c>
      <c r="I327" s="205"/>
      <c r="J327" s="206">
        <f>ROUND(I327*H327,2)</f>
        <v>0</v>
      </c>
      <c r="K327" s="202" t="s">
        <v>118</v>
      </c>
      <c r="L327" s="44"/>
      <c r="M327" s="207" t="s">
        <v>19</v>
      </c>
      <c r="N327" s="208" t="s">
        <v>40</v>
      </c>
      <c r="O327" s="84"/>
      <c r="P327" s="209">
        <f>O327*H327</f>
        <v>0</v>
      </c>
      <c r="Q327" s="209">
        <v>0</v>
      </c>
      <c r="R327" s="209">
        <f>Q327*H327</f>
        <v>0</v>
      </c>
      <c r="S327" s="209">
        <v>0</v>
      </c>
      <c r="T327" s="21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1" t="s">
        <v>119</v>
      </c>
      <c r="AT327" s="211" t="s">
        <v>114</v>
      </c>
      <c r="AU327" s="211" t="s">
        <v>79</v>
      </c>
      <c r="AY327" s="17" t="s">
        <v>112</v>
      </c>
      <c r="BE327" s="212">
        <f>IF(N327="základní",J327,0)</f>
        <v>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17" t="s">
        <v>77</v>
      </c>
      <c r="BK327" s="212">
        <f>ROUND(I327*H327,2)</f>
        <v>0</v>
      </c>
      <c r="BL327" s="17" t="s">
        <v>119</v>
      </c>
      <c r="BM327" s="211" t="s">
        <v>532</v>
      </c>
    </row>
    <row r="328" s="2" customFormat="1">
      <c r="A328" s="38"/>
      <c r="B328" s="39"/>
      <c r="C328" s="40"/>
      <c r="D328" s="213" t="s">
        <v>121</v>
      </c>
      <c r="E328" s="40"/>
      <c r="F328" s="214" t="s">
        <v>533</v>
      </c>
      <c r="G328" s="40"/>
      <c r="H328" s="40"/>
      <c r="I328" s="215"/>
      <c r="J328" s="40"/>
      <c r="K328" s="40"/>
      <c r="L328" s="44"/>
      <c r="M328" s="216"/>
      <c r="N328" s="217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121</v>
      </c>
      <c r="AU328" s="17" t="s">
        <v>79</v>
      </c>
    </row>
    <row r="329" s="14" customFormat="1">
      <c r="A329" s="14"/>
      <c r="B329" s="230"/>
      <c r="C329" s="231"/>
      <c r="D329" s="220" t="s">
        <v>123</v>
      </c>
      <c r="E329" s="232" t="s">
        <v>19</v>
      </c>
      <c r="F329" s="233" t="s">
        <v>534</v>
      </c>
      <c r="G329" s="231"/>
      <c r="H329" s="232" t="s">
        <v>19</v>
      </c>
      <c r="I329" s="234"/>
      <c r="J329" s="231"/>
      <c r="K329" s="231"/>
      <c r="L329" s="235"/>
      <c r="M329" s="236"/>
      <c r="N329" s="237"/>
      <c r="O329" s="237"/>
      <c r="P329" s="237"/>
      <c r="Q329" s="237"/>
      <c r="R329" s="237"/>
      <c r="S329" s="237"/>
      <c r="T329" s="23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9" t="s">
        <v>123</v>
      </c>
      <c r="AU329" s="239" t="s">
        <v>79</v>
      </c>
      <c r="AV329" s="14" t="s">
        <v>77</v>
      </c>
      <c r="AW329" s="14" t="s">
        <v>31</v>
      </c>
      <c r="AX329" s="14" t="s">
        <v>69</v>
      </c>
      <c r="AY329" s="239" t="s">
        <v>112</v>
      </c>
    </row>
    <row r="330" s="13" customFormat="1">
      <c r="A330" s="13"/>
      <c r="B330" s="218"/>
      <c r="C330" s="219"/>
      <c r="D330" s="220" t="s">
        <v>123</v>
      </c>
      <c r="E330" s="221" t="s">
        <v>19</v>
      </c>
      <c r="F330" s="222" t="s">
        <v>535</v>
      </c>
      <c r="G330" s="219"/>
      <c r="H330" s="223">
        <v>1.218</v>
      </c>
      <c r="I330" s="224"/>
      <c r="J330" s="219"/>
      <c r="K330" s="219"/>
      <c r="L330" s="225"/>
      <c r="M330" s="226"/>
      <c r="N330" s="227"/>
      <c r="O330" s="227"/>
      <c r="P330" s="227"/>
      <c r="Q330" s="227"/>
      <c r="R330" s="227"/>
      <c r="S330" s="227"/>
      <c r="T330" s="22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9" t="s">
        <v>123</v>
      </c>
      <c r="AU330" s="229" t="s">
        <v>79</v>
      </c>
      <c r="AV330" s="13" t="s">
        <v>79</v>
      </c>
      <c r="AW330" s="13" t="s">
        <v>31</v>
      </c>
      <c r="AX330" s="13" t="s">
        <v>69</v>
      </c>
      <c r="AY330" s="229" t="s">
        <v>112</v>
      </c>
    </row>
    <row r="331" s="14" customFormat="1">
      <c r="A331" s="14"/>
      <c r="B331" s="230"/>
      <c r="C331" s="231"/>
      <c r="D331" s="220" t="s">
        <v>123</v>
      </c>
      <c r="E331" s="232" t="s">
        <v>19</v>
      </c>
      <c r="F331" s="233" t="s">
        <v>536</v>
      </c>
      <c r="G331" s="231"/>
      <c r="H331" s="232" t="s">
        <v>19</v>
      </c>
      <c r="I331" s="234"/>
      <c r="J331" s="231"/>
      <c r="K331" s="231"/>
      <c r="L331" s="235"/>
      <c r="M331" s="236"/>
      <c r="N331" s="237"/>
      <c r="O331" s="237"/>
      <c r="P331" s="237"/>
      <c r="Q331" s="237"/>
      <c r="R331" s="237"/>
      <c r="S331" s="237"/>
      <c r="T331" s="23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39" t="s">
        <v>123</v>
      </c>
      <c r="AU331" s="239" t="s">
        <v>79</v>
      </c>
      <c r="AV331" s="14" t="s">
        <v>77</v>
      </c>
      <c r="AW331" s="14" t="s">
        <v>31</v>
      </c>
      <c r="AX331" s="14" t="s">
        <v>69</v>
      </c>
      <c r="AY331" s="239" t="s">
        <v>112</v>
      </c>
    </row>
    <row r="332" s="13" customFormat="1">
      <c r="A332" s="13"/>
      <c r="B332" s="218"/>
      <c r="C332" s="219"/>
      <c r="D332" s="220" t="s">
        <v>123</v>
      </c>
      <c r="E332" s="221" t="s">
        <v>19</v>
      </c>
      <c r="F332" s="222" t="s">
        <v>537</v>
      </c>
      <c r="G332" s="219"/>
      <c r="H332" s="223">
        <v>7.9950000000000001</v>
      </c>
      <c r="I332" s="224"/>
      <c r="J332" s="219"/>
      <c r="K332" s="219"/>
      <c r="L332" s="225"/>
      <c r="M332" s="226"/>
      <c r="N332" s="227"/>
      <c r="O332" s="227"/>
      <c r="P332" s="227"/>
      <c r="Q332" s="227"/>
      <c r="R332" s="227"/>
      <c r="S332" s="227"/>
      <c r="T332" s="22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9" t="s">
        <v>123</v>
      </c>
      <c r="AU332" s="229" t="s">
        <v>79</v>
      </c>
      <c r="AV332" s="13" t="s">
        <v>79</v>
      </c>
      <c r="AW332" s="13" t="s">
        <v>31</v>
      </c>
      <c r="AX332" s="13" t="s">
        <v>69</v>
      </c>
      <c r="AY332" s="229" t="s">
        <v>112</v>
      </c>
    </row>
    <row r="333" s="13" customFormat="1">
      <c r="A333" s="13"/>
      <c r="B333" s="218"/>
      <c r="C333" s="219"/>
      <c r="D333" s="220" t="s">
        <v>123</v>
      </c>
      <c r="E333" s="221" t="s">
        <v>19</v>
      </c>
      <c r="F333" s="222" t="s">
        <v>538</v>
      </c>
      <c r="G333" s="219"/>
      <c r="H333" s="223">
        <v>10.119999999999999</v>
      </c>
      <c r="I333" s="224"/>
      <c r="J333" s="219"/>
      <c r="K333" s="219"/>
      <c r="L333" s="225"/>
      <c r="M333" s="226"/>
      <c r="N333" s="227"/>
      <c r="O333" s="227"/>
      <c r="P333" s="227"/>
      <c r="Q333" s="227"/>
      <c r="R333" s="227"/>
      <c r="S333" s="227"/>
      <c r="T333" s="22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9" t="s">
        <v>123</v>
      </c>
      <c r="AU333" s="229" t="s">
        <v>79</v>
      </c>
      <c r="AV333" s="13" t="s">
        <v>79</v>
      </c>
      <c r="AW333" s="13" t="s">
        <v>31</v>
      </c>
      <c r="AX333" s="13" t="s">
        <v>69</v>
      </c>
      <c r="AY333" s="229" t="s">
        <v>112</v>
      </c>
    </row>
    <row r="334" s="13" customFormat="1">
      <c r="A334" s="13"/>
      <c r="B334" s="218"/>
      <c r="C334" s="219"/>
      <c r="D334" s="220" t="s">
        <v>123</v>
      </c>
      <c r="E334" s="221" t="s">
        <v>19</v>
      </c>
      <c r="F334" s="222" t="s">
        <v>539</v>
      </c>
      <c r="G334" s="219"/>
      <c r="H334" s="223">
        <v>12.371</v>
      </c>
      <c r="I334" s="224"/>
      <c r="J334" s="219"/>
      <c r="K334" s="219"/>
      <c r="L334" s="225"/>
      <c r="M334" s="226"/>
      <c r="N334" s="227"/>
      <c r="O334" s="227"/>
      <c r="P334" s="227"/>
      <c r="Q334" s="227"/>
      <c r="R334" s="227"/>
      <c r="S334" s="227"/>
      <c r="T334" s="22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9" t="s">
        <v>123</v>
      </c>
      <c r="AU334" s="229" t="s">
        <v>79</v>
      </c>
      <c r="AV334" s="13" t="s">
        <v>79</v>
      </c>
      <c r="AW334" s="13" t="s">
        <v>31</v>
      </c>
      <c r="AX334" s="13" t="s">
        <v>69</v>
      </c>
      <c r="AY334" s="229" t="s">
        <v>112</v>
      </c>
    </row>
    <row r="335" s="15" customFormat="1">
      <c r="A335" s="15"/>
      <c r="B335" s="240"/>
      <c r="C335" s="241"/>
      <c r="D335" s="220" t="s">
        <v>123</v>
      </c>
      <c r="E335" s="242" t="s">
        <v>19</v>
      </c>
      <c r="F335" s="243" t="s">
        <v>135</v>
      </c>
      <c r="G335" s="241"/>
      <c r="H335" s="244">
        <v>31.704000000000001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0" t="s">
        <v>123</v>
      </c>
      <c r="AU335" s="250" t="s">
        <v>79</v>
      </c>
      <c r="AV335" s="15" t="s">
        <v>119</v>
      </c>
      <c r="AW335" s="15" t="s">
        <v>31</v>
      </c>
      <c r="AX335" s="15" t="s">
        <v>77</v>
      </c>
      <c r="AY335" s="250" t="s">
        <v>112</v>
      </c>
    </row>
    <row r="336" s="2" customFormat="1" ht="24.15" customHeight="1">
      <c r="A336" s="38"/>
      <c r="B336" s="39"/>
      <c r="C336" s="200" t="s">
        <v>540</v>
      </c>
      <c r="D336" s="200" t="s">
        <v>114</v>
      </c>
      <c r="E336" s="201" t="s">
        <v>541</v>
      </c>
      <c r="F336" s="202" t="s">
        <v>542</v>
      </c>
      <c r="G336" s="203" t="s">
        <v>208</v>
      </c>
      <c r="H336" s="204">
        <v>274.37900000000002</v>
      </c>
      <c r="I336" s="205"/>
      <c r="J336" s="206">
        <f>ROUND(I336*H336,2)</f>
        <v>0</v>
      </c>
      <c r="K336" s="202" t="s">
        <v>118</v>
      </c>
      <c r="L336" s="44"/>
      <c r="M336" s="207" t="s">
        <v>19</v>
      </c>
      <c r="N336" s="208" t="s">
        <v>40</v>
      </c>
      <c r="O336" s="84"/>
      <c r="P336" s="209">
        <f>O336*H336</f>
        <v>0</v>
      </c>
      <c r="Q336" s="209">
        <v>0</v>
      </c>
      <c r="R336" s="209">
        <f>Q336*H336</f>
        <v>0</v>
      </c>
      <c r="S336" s="209">
        <v>0</v>
      </c>
      <c r="T336" s="21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1" t="s">
        <v>119</v>
      </c>
      <c r="AT336" s="211" t="s">
        <v>114</v>
      </c>
      <c r="AU336" s="211" t="s">
        <v>79</v>
      </c>
      <c r="AY336" s="17" t="s">
        <v>112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7" t="s">
        <v>77</v>
      </c>
      <c r="BK336" s="212">
        <f>ROUND(I336*H336,2)</f>
        <v>0</v>
      </c>
      <c r="BL336" s="17" t="s">
        <v>119</v>
      </c>
      <c r="BM336" s="211" t="s">
        <v>543</v>
      </c>
    </row>
    <row r="337" s="2" customFormat="1">
      <c r="A337" s="38"/>
      <c r="B337" s="39"/>
      <c r="C337" s="40"/>
      <c r="D337" s="213" t="s">
        <v>121</v>
      </c>
      <c r="E337" s="40"/>
      <c r="F337" s="214" t="s">
        <v>544</v>
      </c>
      <c r="G337" s="40"/>
      <c r="H337" s="40"/>
      <c r="I337" s="215"/>
      <c r="J337" s="40"/>
      <c r="K337" s="40"/>
      <c r="L337" s="44"/>
      <c r="M337" s="216"/>
      <c r="N337" s="217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121</v>
      </c>
      <c r="AU337" s="17" t="s">
        <v>79</v>
      </c>
    </row>
    <row r="338" s="14" customFormat="1">
      <c r="A338" s="14"/>
      <c r="B338" s="230"/>
      <c r="C338" s="231"/>
      <c r="D338" s="220" t="s">
        <v>123</v>
      </c>
      <c r="E338" s="232" t="s">
        <v>19</v>
      </c>
      <c r="F338" s="233" t="s">
        <v>536</v>
      </c>
      <c r="G338" s="231"/>
      <c r="H338" s="232" t="s">
        <v>19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9" t="s">
        <v>123</v>
      </c>
      <c r="AU338" s="239" t="s">
        <v>79</v>
      </c>
      <c r="AV338" s="14" t="s">
        <v>77</v>
      </c>
      <c r="AW338" s="14" t="s">
        <v>31</v>
      </c>
      <c r="AX338" s="14" t="s">
        <v>69</v>
      </c>
      <c r="AY338" s="239" t="s">
        <v>112</v>
      </c>
    </row>
    <row r="339" s="13" customFormat="1">
      <c r="A339" s="13"/>
      <c r="B339" s="218"/>
      <c r="C339" s="219"/>
      <c r="D339" s="220" t="s">
        <v>123</v>
      </c>
      <c r="E339" s="221" t="s">
        <v>19</v>
      </c>
      <c r="F339" s="222" t="s">
        <v>545</v>
      </c>
      <c r="G339" s="219"/>
      <c r="H339" s="223">
        <v>71.957999999999998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123</v>
      </c>
      <c r="AU339" s="229" t="s">
        <v>79</v>
      </c>
      <c r="AV339" s="13" t="s">
        <v>79</v>
      </c>
      <c r="AW339" s="13" t="s">
        <v>31</v>
      </c>
      <c r="AX339" s="13" t="s">
        <v>69</v>
      </c>
      <c r="AY339" s="229" t="s">
        <v>112</v>
      </c>
    </row>
    <row r="340" s="13" customFormat="1">
      <c r="A340" s="13"/>
      <c r="B340" s="218"/>
      <c r="C340" s="219"/>
      <c r="D340" s="220" t="s">
        <v>123</v>
      </c>
      <c r="E340" s="221" t="s">
        <v>19</v>
      </c>
      <c r="F340" s="222" t="s">
        <v>546</v>
      </c>
      <c r="G340" s="219"/>
      <c r="H340" s="223">
        <v>91.079999999999998</v>
      </c>
      <c r="I340" s="224"/>
      <c r="J340" s="219"/>
      <c r="K340" s="219"/>
      <c r="L340" s="225"/>
      <c r="M340" s="226"/>
      <c r="N340" s="227"/>
      <c r="O340" s="227"/>
      <c r="P340" s="227"/>
      <c r="Q340" s="227"/>
      <c r="R340" s="227"/>
      <c r="S340" s="227"/>
      <c r="T340" s="22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9" t="s">
        <v>123</v>
      </c>
      <c r="AU340" s="229" t="s">
        <v>79</v>
      </c>
      <c r="AV340" s="13" t="s">
        <v>79</v>
      </c>
      <c r="AW340" s="13" t="s">
        <v>31</v>
      </c>
      <c r="AX340" s="13" t="s">
        <v>69</v>
      </c>
      <c r="AY340" s="229" t="s">
        <v>112</v>
      </c>
    </row>
    <row r="341" s="13" customFormat="1">
      <c r="A341" s="13"/>
      <c r="B341" s="218"/>
      <c r="C341" s="219"/>
      <c r="D341" s="220" t="s">
        <v>123</v>
      </c>
      <c r="E341" s="221" t="s">
        <v>19</v>
      </c>
      <c r="F341" s="222" t="s">
        <v>547</v>
      </c>
      <c r="G341" s="219"/>
      <c r="H341" s="223">
        <v>111.34099999999999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123</v>
      </c>
      <c r="AU341" s="229" t="s">
        <v>79</v>
      </c>
      <c r="AV341" s="13" t="s">
        <v>79</v>
      </c>
      <c r="AW341" s="13" t="s">
        <v>31</v>
      </c>
      <c r="AX341" s="13" t="s">
        <v>69</v>
      </c>
      <c r="AY341" s="229" t="s">
        <v>112</v>
      </c>
    </row>
    <row r="342" s="15" customFormat="1">
      <c r="A342" s="15"/>
      <c r="B342" s="240"/>
      <c r="C342" s="241"/>
      <c r="D342" s="220" t="s">
        <v>123</v>
      </c>
      <c r="E342" s="242" t="s">
        <v>19</v>
      </c>
      <c r="F342" s="243" t="s">
        <v>135</v>
      </c>
      <c r="G342" s="241"/>
      <c r="H342" s="244">
        <v>274.37900000000002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0" t="s">
        <v>123</v>
      </c>
      <c r="AU342" s="250" t="s">
        <v>79</v>
      </c>
      <c r="AV342" s="15" t="s">
        <v>119</v>
      </c>
      <c r="AW342" s="15" t="s">
        <v>31</v>
      </c>
      <c r="AX342" s="15" t="s">
        <v>77</v>
      </c>
      <c r="AY342" s="250" t="s">
        <v>112</v>
      </c>
    </row>
    <row r="343" s="2" customFormat="1" ht="24.15" customHeight="1">
      <c r="A343" s="38"/>
      <c r="B343" s="39"/>
      <c r="C343" s="200" t="s">
        <v>548</v>
      </c>
      <c r="D343" s="200" t="s">
        <v>114</v>
      </c>
      <c r="E343" s="201" t="s">
        <v>549</v>
      </c>
      <c r="F343" s="202" t="s">
        <v>550</v>
      </c>
      <c r="G343" s="203" t="s">
        <v>208</v>
      </c>
      <c r="H343" s="204">
        <v>132.48400000000001</v>
      </c>
      <c r="I343" s="205"/>
      <c r="J343" s="206">
        <f>ROUND(I343*H343,2)</f>
        <v>0</v>
      </c>
      <c r="K343" s="202" t="s">
        <v>118</v>
      </c>
      <c r="L343" s="44"/>
      <c r="M343" s="207" t="s">
        <v>19</v>
      </c>
      <c r="N343" s="208" t="s">
        <v>40</v>
      </c>
      <c r="O343" s="84"/>
      <c r="P343" s="209">
        <f>O343*H343</f>
        <v>0</v>
      </c>
      <c r="Q343" s="209">
        <v>0</v>
      </c>
      <c r="R343" s="209">
        <f>Q343*H343</f>
        <v>0</v>
      </c>
      <c r="S343" s="209">
        <v>0</v>
      </c>
      <c r="T343" s="21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1" t="s">
        <v>119</v>
      </c>
      <c r="AT343" s="211" t="s">
        <v>114</v>
      </c>
      <c r="AU343" s="211" t="s">
        <v>79</v>
      </c>
      <c r="AY343" s="17" t="s">
        <v>112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7" t="s">
        <v>77</v>
      </c>
      <c r="BK343" s="212">
        <f>ROUND(I343*H343,2)</f>
        <v>0</v>
      </c>
      <c r="BL343" s="17" t="s">
        <v>119</v>
      </c>
      <c r="BM343" s="211" t="s">
        <v>551</v>
      </c>
    </row>
    <row r="344" s="2" customFormat="1">
      <c r="A344" s="38"/>
      <c r="B344" s="39"/>
      <c r="C344" s="40"/>
      <c r="D344" s="213" t="s">
        <v>121</v>
      </c>
      <c r="E344" s="40"/>
      <c r="F344" s="214" t="s">
        <v>552</v>
      </c>
      <c r="G344" s="40"/>
      <c r="H344" s="40"/>
      <c r="I344" s="215"/>
      <c r="J344" s="40"/>
      <c r="K344" s="40"/>
      <c r="L344" s="44"/>
      <c r="M344" s="216"/>
      <c r="N344" s="217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121</v>
      </c>
      <c r="AU344" s="17" t="s">
        <v>79</v>
      </c>
    </row>
    <row r="345" s="14" customFormat="1">
      <c r="A345" s="14"/>
      <c r="B345" s="230"/>
      <c r="C345" s="231"/>
      <c r="D345" s="220" t="s">
        <v>123</v>
      </c>
      <c r="E345" s="232" t="s">
        <v>19</v>
      </c>
      <c r="F345" s="233" t="s">
        <v>553</v>
      </c>
      <c r="G345" s="231"/>
      <c r="H345" s="232" t="s">
        <v>19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9" t="s">
        <v>123</v>
      </c>
      <c r="AU345" s="239" t="s">
        <v>79</v>
      </c>
      <c r="AV345" s="14" t="s">
        <v>77</v>
      </c>
      <c r="AW345" s="14" t="s">
        <v>31</v>
      </c>
      <c r="AX345" s="14" t="s">
        <v>69</v>
      </c>
      <c r="AY345" s="239" t="s">
        <v>112</v>
      </c>
    </row>
    <row r="346" s="13" customFormat="1">
      <c r="A346" s="13"/>
      <c r="B346" s="218"/>
      <c r="C346" s="219"/>
      <c r="D346" s="220" t="s">
        <v>123</v>
      </c>
      <c r="E346" s="221" t="s">
        <v>19</v>
      </c>
      <c r="F346" s="222" t="s">
        <v>554</v>
      </c>
      <c r="G346" s="219"/>
      <c r="H346" s="223">
        <v>90.084999999999994</v>
      </c>
      <c r="I346" s="224"/>
      <c r="J346" s="219"/>
      <c r="K346" s="219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123</v>
      </c>
      <c r="AU346" s="229" t="s">
        <v>79</v>
      </c>
      <c r="AV346" s="13" t="s">
        <v>79</v>
      </c>
      <c r="AW346" s="13" t="s">
        <v>31</v>
      </c>
      <c r="AX346" s="13" t="s">
        <v>69</v>
      </c>
      <c r="AY346" s="229" t="s">
        <v>112</v>
      </c>
    </row>
    <row r="347" s="13" customFormat="1">
      <c r="A347" s="13"/>
      <c r="B347" s="218"/>
      <c r="C347" s="219"/>
      <c r="D347" s="220" t="s">
        <v>123</v>
      </c>
      <c r="E347" s="221" t="s">
        <v>19</v>
      </c>
      <c r="F347" s="222" t="s">
        <v>555</v>
      </c>
      <c r="G347" s="219"/>
      <c r="H347" s="223">
        <v>29.016999999999999</v>
      </c>
      <c r="I347" s="224"/>
      <c r="J347" s="219"/>
      <c r="K347" s="219"/>
      <c r="L347" s="225"/>
      <c r="M347" s="226"/>
      <c r="N347" s="227"/>
      <c r="O347" s="227"/>
      <c r="P347" s="227"/>
      <c r="Q347" s="227"/>
      <c r="R347" s="227"/>
      <c r="S347" s="227"/>
      <c r="T347" s="22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9" t="s">
        <v>123</v>
      </c>
      <c r="AU347" s="229" t="s">
        <v>79</v>
      </c>
      <c r="AV347" s="13" t="s">
        <v>79</v>
      </c>
      <c r="AW347" s="13" t="s">
        <v>31</v>
      </c>
      <c r="AX347" s="13" t="s">
        <v>69</v>
      </c>
      <c r="AY347" s="229" t="s">
        <v>112</v>
      </c>
    </row>
    <row r="348" s="14" customFormat="1">
      <c r="A348" s="14"/>
      <c r="B348" s="230"/>
      <c r="C348" s="231"/>
      <c r="D348" s="220" t="s">
        <v>123</v>
      </c>
      <c r="E348" s="232" t="s">
        <v>19</v>
      </c>
      <c r="F348" s="233" t="s">
        <v>536</v>
      </c>
      <c r="G348" s="231"/>
      <c r="H348" s="232" t="s">
        <v>19</v>
      </c>
      <c r="I348" s="234"/>
      <c r="J348" s="231"/>
      <c r="K348" s="231"/>
      <c r="L348" s="235"/>
      <c r="M348" s="236"/>
      <c r="N348" s="237"/>
      <c r="O348" s="237"/>
      <c r="P348" s="237"/>
      <c r="Q348" s="237"/>
      <c r="R348" s="237"/>
      <c r="S348" s="237"/>
      <c r="T348" s="23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9" t="s">
        <v>123</v>
      </c>
      <c r="AU348" s="239" t="s">
        <v>79</v>
      </c>
      <c r="AV348" s="14" t="s">
        <v>77</v>
      </c>
      <c r="AW348" s="14" t="s">
        <v>31</v>
      </c>
      <c r="AX348" s="14" t="s">
        <v>69</v>
      </c>
      <c r="AY348" s="239" t="s">
        <v>112</v>
      </c>
    </row>
    <row r="349" s="13" customFormat="1">
      <c r="A349" s="13"/>
      <c r="B349" s="218"/>
      <c r="C349" s="219"/>
      <c r="D349" s="220" t="s">
        <v>123</v>
      </c>
      <c r="E349" s="221" t="s">
        <v>19</v>
      </c>
      <c r="F349" s="222" t="s">
        <v>556</v>
      </c>
      <c r="G349" s="219"/>
      <c r="H349" s="223">
        <v>2.371</v>
      </c>
      <c r="I349" s="224"/>
      <c r="J349" s="219"/>
      <c r="K349" s="219"/>
      <c r="L349" s="225"/>
      <c r="M349" s="226"/>
      <c r="N349" s="227"/>
      <c r="O349" s="227"/>
      <c r="P349" s="227"/>
      <c r="Q349" s="227"/>
      <c r="R349" s="227"/>
      <c r="S349" s="227"/>
      <c r="T349" s="22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9" t="s">
        <v>123</v>
      </c>
      <c r="AU349" s="229" t="s">
        <v>79</v>
      </c>
      <c r="AV349" s="13" t="s">
        <v>79</v>
      </c>
      <c r="AW349" s="13" t="s">
        <v>31</v>
      </c>
      <c r="AX349" s="13" t="s">
        <v>69</v>
      </c>
      <c r="AY349" s="229" t="s">
        <v>112</v>
      </c>
    </row>
    <row r="350" s="13" customFormat="1">
      <c r="A350" s="13"/>
      <c r="B350" s="218"/>
      <c r="C350" s="219"/>
      <c r="D350" s="220" t="s">
        <v>123</v>
      </c>
      <c r="E350" s="221" t="s">
        <v>19</v>
      </c>
      <c r="F350" s="222" t="s">
        <v>557</v>
      </c>
      <c r="G350" s="219"/>
      <c r="H350" s="223">
        <v>11.010999999999999</v>
      </c>
      <c r="I350" s="224"/>
      <c r="J350" s="219"/>
      <c r="K350" s="219"/>
      <c r="L350" s="225"/>
      <c r="M350" s="226"/>
      <c r="N350" s="227"/>
      <c r="O350" s="227"/>
      <c r="P350" s="227"/>
      <c r="Q350" s="227"/>
      <c r="R350" s="227"/>
      <c r="S350" s="227"/>
      <c r="T350" s="22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9" t="s">
        <v>123</v>
      </c>
      <c r="AU350" s="229" t="s">
        <v>79</v>
      </c>
      <c r="AV350" s="13" t="s">
        <v>79</v>
      </c>
      <c r="AW350" s="13" t="s">
        <v>31</v>
      </c>
      <c r="AX350" s="13" t="s">
        <v>69</v>
      </c>
      <c r="AY350" s="229" t="s">
        <v>112</v>
      </c>
    </row>
    <row r="351" s="15" customFormat="1">
      <c r="A351" s="15"/>
      <c r="B351" s="240"/>
      <c r="C351" s="241"/>
      <c r="D351" s="220" t="s">
        <v>123</v>
      </c>
      <c r="E351" s="242" t="s">
        <v>19</v>
      </c>
      <c r="F351" s="243" t="s">
        <v>135</v>
      </c>
      <c r="G351" s="241"/>
      <c r="H351" s="244">
        <v>132.48399999999998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0" t="s">
        <v>123</v>
      </c>
      <c r="AU351" s="250" t="s">
        <v>79</v>
      </c>
      <c r="AV351" s="15" t="s">
        <v>119</v>
      </c>
      <c r="AW351" s="15" t="s">
        <v>31</v>
      </c>
      <c r="AX351" s="15" t="s">
        <v>77</v>
      </c>
      <c r="AY351" s="250" t="s">
        <v>112</v>
      </c>
    </row>
    <row r="352" s="2" customFormat="1" ht="24.15" customHeight="1">
      <c r="A352" s="38"/>
      <c r="B352" s="39"/>
      <c r="C352" s="200" t="s">
        <v>558</v>
      </c>
      <c r="D352" s="200" t="s">
        <v>114</v>
      </c>
      <c r="E352" s="201" t="s">
        <v>559</v>
      </c>
      <c r="F352" s="202" t="s">
        <v>542</v>
      </c>
      <c r="G352" s="203" t="s">
        <v>208</v>
      </c>
      <c r="H352" s="204">
        <v>62.661000000000001</v>
      </c>
      <c r="I352" s="205"/>
      <c r="J352" s="206">
        <f>ROUND(I352*H352,2)</f>
        <v>0</v>
      </c>
      <c r="K352" s="202" t="s">
        <v>118</v>
      </c>
      <c r="L352" s="44"/>
      <c r="M352" s="207" t="s">
        <v>19</v>
      </c>
      <c r="N352" s="208" t="s">
        <v>40</v>
      </c>
      <c r="O352" s="84"/>
      <c r="P352" s="209">
        <f>O352*H352</f>
        <v>0</v>
      </c>
      <c r="Q352" s="209">
        <v>0</v>
      </c>
      <c r="R352" s="209">
        <f>Q352*H352</f>
        <v>0</v>
      </c>
      <c r="S352" s="209">
        <v>0</v>
      </c>
      <c r="T352" s="21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1" t="s">
        <v>119</v>
      </c>
      <c r="AT352" s="211" t="s">
        <v>114</v>
      </c>
      <c r="AU352" s="211" t="s">
        <v>79</v>
      </c>
      <c r="AY352" s="17" t="s">
        <v>112</v>
      </c>
      <c r="BE352" s="212">
        <f>IF(N352="základní",J352,0)</f>
        <v>0</v>
      </c>
      <c r="BF352" s="212">
        <f>IF(N352="snížená",J352,0)</f>
        <v>0</v>
      </c>
      <c r="BG352" s="212">
        <f>IF(N352="zákl. přenesená",J352,0)</f>
        <v>0</v>
      </c>
      <c r="BH352" s="212">
        <f>IF(N352="sníž. přenesená",J352,0)</f>
        <v>0</v>
      </c>
      <c r="BI352" s="212">
        <f>IF(N352="nulová",J352,0)</f>
        <v>0</v>
      </c>
      <c r="BJ352" s="17" t="s">
        <v>77</v>
      </c>
      <c r="BK352" s="212">
        <f>ROUND(I352*H352,2)</f>
        <v>0</v>
      </c>
      <c r="BL352" s="17" t="s">
        <v>119</v>
      </c>
      <c r="BM352" s="211" t="s">
        <v>560</v>
      </c>
    </row>
    <row r="353" s="2" customFormat="1">
      <c r="A353" s="38"/>
      <c r="B353" s="39"/>
      <c r="C353" s="40"/>
      <c r="D353" s="213" t="s">
        <v>121</v>
      </c>
      <c r="E353" s="40"/>
      <c r="F353" s="214" t="s">
        <v>561</v>
      </c>
      <c r="G353" s="40"/>
      <c r="H353" s="40"/>
      <c r="I353" s="215"/>
      <c r="J353" s="40"/>
      <c r="K353" s="40"/>
      <c r="L353" s="44"/>
      <c r="M353" s="216"/>
      <c r="N353" s="217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121</v>
      </c>
      <c r="AU353" s="17" t="s">
        <v>79</v>
      </c>
    </row>
    <row r="354" s="14" customFormat="1">
      <c r="A354" s="14"/>
      <c r="B354" s="230"/>
      <c r="C354" s="231"/>
      <c r="D354" s="220" t="s">
        <v>123</v>
      </c>
      <c r="E354" s="232" t="s">
        <v>19</v>
      </c>
      <c r="F354" s="233" t="s">
        <v>536</v>
      </c>
      <c r="G354" s="231"/>
      <c r="H354" s="232" t="s">
        <v>19</v>
      </c>
      <c r="I354" s="234"/>
      <c r="J354" s="231"/>
      <c r="K354" s="231"/>
      <c r="L354" s="235"/>
      <c r="M354" s="236"/>
      <c r="N354" s="237"/>
      <c r="O354" s="237"/>
      <c r="P354" s="237"/>
      <c r="Q354" s="237"/>
      <c r="R354" s="237"/>
      <c r="S354" s="237"/>
      <c r="T354" s="23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9" t="s">
        <v>123</v>
      </c>
      <c r="AU354" s="239" t="s">
        <v>79</v>
      </c>
      <c r="AV354" s="14" t="s">
        <v>77</v>
      </c>
      <c r="AW354" s="14" t="s">
        <v>31</v>
      </c>
      <c r="AX354" s="14" t="s">
        <v>69</v>
      </c>
      <c r="AY354" s="239" t="s">
        <v>112</v>
      </c>
    </row>
    <row r="355" s="13" customFormat="1">
      <c r="A355" s="13"/>
      <c r="B355" s="218"/>
      <c r="C355" s="219"/>
      <c r="D355" s="220" t="s">
        <v>123</v>
      </c>
      <c r="E355" s="221" t="s">
        <v>19</v>
      </c>
      <c r="F355" s="222" t="s">
        <v>562</v>
      </c>
      <c r="G355" s="219"/>
      <c r="H355" s="223">
        <v>21.335999999999999</v>
      </c>
      <c r="I355" s="224"/>
      <c r="J355" s="219"/>
      <c r="K355" s="219"/>
      <c r="L355" s="225"/>
      <c r="M355" s="226"/>
      <c r="N355" s="227"/>
      <c r="O355" s="227"/>
      <c r="P355" s="227"/>
      <c r="Q355" s="227"/>
      <c r="R355" s="227"/>
      <c r="S355" s="227"/>
      <c r="T355" s="22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9" t="s">
        <v>123</v>
      </c>
      <c r="AU355" s="229" t="s">
        <v>79</v>
      </c>
      <c r="AV355" s="13" t="s">
        <v>79</v>
      </c>
      <c r="AW355" s="13" t="s">
        <v>31</v>
      </c>
      <c r="AX355" s="13" t="s">
        <v>69</v>
      </c>
      <c r="AY355" s="229" t="s">
        <v>112</v>
      </c>
    </row>
    <row r="356" s="13" customFormat="1">
      <c r="A356" s="13"/>
      <c r="B356" s="218"/>
      <c r="C356" s="219"/>
      <c r="D356" s="220" t="s">
        <v>123</v>
      </c>
      <c r="E356" s="221" t="s">
        <v>19</v>
      </c>
      <c r="F356" s="222" t="s">
        <v>563</v>
      </c>
      <c r="G356" s="219"/>
      <c r="H356" s="223">
        <v>41.325000000000003</v>
      </c>
      <c r="I356" s="224"/>
      <c r="J356" s="219"/>
      <c r="K356" s="219"/>
      <c r="L356" s="225"/>
      <c r="M356" s="226"/>
      <c r="N356" s="227"/>
      <c r="O356" s="227"/>
      <c r="P356" s="227"/>
      <c r="Q356" s="227"/>
      <c r="R356" s="227"/>
      <c r="S356" s="227"/>
      <c r="T356" s="22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9" t="s">
        <v>123</v>
      </c>
      <c r="AU356" s="229" t="s">
        <v>79</v>
      </c>
      <c r="AV356" s="13" t="s">
        <v>79</v>
      </c>
      <c r="AW356" s="13" t="s">
        <v>31</v>
      </c>
      <c r="AX356" s="13" t="s">
        <v>69</v>
      </c>
      <c r="AY356" s="229" t="s">
        <v>112</v>
      </c>
    </row>
    <row r="357" s="15" customFormat="1">
      <c r="A357" s="15"/>
      <c r="B357" s="240"/>
      <c r="C357" s="241"/>
      <c r="D357" s="220" t="s">
        <v>123</v>
      </c>
      <c r="E357" s="242" t="s">
        <v>19</v>
      </c>
      <c r="F357" s="243" t="s">
        <v>135</v>
      </c>
      <c r="G357" s="241"/>
      <c r="H357" s="244">
        <v>62.661000000000001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0" t="s">
        <v>123</v>
      </c>
      <c r="AU357" s="250" t="s">
        <v>79</v>
      </c>
      <c r="AV357" s="15" t="s">
        <v>119</v>
      </c>
      <c r="AW357" s="15" t="s">
        <v>31</v>
      </c>
      <c r="AX357" s="15" t="s">
        <v>77</v>
      </c>
      <c r="AY357" s="250" t="s">
        <v>112</v>
      </c>
    </row>
    <row r="358" s="2" customFormat="1" ht="24.15" customHeight="1">
      <c r="A358" s="38"/>
      <c r="B358" s="39"/>
      <c r="C358" s="200" t="s">
        <v>564</v>
      </c>
      <c r="D358" s="200" t="s">
        <v>114</v>
      </c>
      <c r="E358" s="201" t="s">
        <v>565</v>
      </c>
      <c r="F358" s="202" t="s">
        <v>566</v>
      </c>
      <c r="G358" s="203" t="s">
        <v>208</v>
      </c>
      <c r="H358" s="204">
        <v>49.334000000000003</v>
      </c>
      <c r="I358" s="205"/>
      <c r="J358" s="206">
        <f>ROUND(I358*H358,2)</f>
        <v>0</v>
      </c>
      <c r="K358" s="202" t="s">
        <v>118</v>
      </c>
      <c r="L358" s="44"/>
      <c r="M358" s="207" t="s">
        <v>19</v>
      </c>
      <c r="N358" s="208" t="s">
        <v>40</v>
      </c>
      <c r="O358" s="84"/>
      <c r="P358" s="209">
        <f>O358*H358</f>
        <v>0</v>
      </c>
      <c r="Q358" s="209">
        <v>0</v>
      </c>
      <c r="R358" s="209">
        <f>Q358*H358</f>
        <v>0</v>
      </c>
      <c r="S358" s="209">
        <v>0</v>
      </c>
      <c r="T358" s="21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1" t="s">
        <v>119</v>
      </c>
      <c r="AT358" s="211" t="s">
        <v>114</v>
      </c>
      <c r="AU358" s="211" t="s">
        <v>79</v>
      </c>
      <c r="AY358" s="17" t="s">
        <v>112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17" t="s">
        <v>77</v>
      </c>
      <c r="BK358" s="212">
        <f>ROUND(I358*H358,2)</f>
        <v>0</v>
      </c>
      <c r="BL358" s="17" t="s">
        <v>119</v>
      </c>
      <c r="BM358" s="211" t="s">
        <v>567</v>
      </c>
    </row>
    <row r="359" s="2" customFormat="1">
      <c r="A359" s="38"/>
      <c r="B359" s="39"/>
      <c r="C359" s="40"/>
      <c r="D359" s="213" t="s">
        <v>121</v>
      </c>
      <c r="E359" s="40"/>
      <c r="F359" s="214" t="s">
        <v>568</v>
      </c>
      <c r="G359" s="40"/>
      <c r="H359" s="40"/>
      <c r="I359" s="215"/>
      <c r="J359" s="40"/>
      <c r="K359" s="40"/>
      <c r="L359" s="44"/>
      <c r="M359" s="216"/>
      <c r="N359" s="217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121</v>
      </c>
      <c r="AU359" s="17" t="s">
        <v>79</v>
      </c>
    </row>
    <row r="360" s="14" customFormat="1">
      <c r="A360" s="14"/>
      <c r="B360" s="230"/>
      <c r="C360" s="231"/>
      <c r="D360" s="220" t="s">
        <v>123</v>
      </c>
      <c r="E360" s="232" t="s">
        <v>19</v>
      </c>
      <c r="F360" s="233" t="s">
        <v>536</v>
      </c>
      <c r="G360" s="231"/>
      <c r="H360" s="232" t="s">
        <v>19</v>
      </c>
      <c r="I360" s="234"/>
      <c r="J360" s="231"/>
      <c r="K360" s="231"/>
      <c r="L360" s="235"/>
      <c r="M360" s="236"/>
      <c r="N360" s="237"/>
      <c r="O360" s="237"/>
      <c r="P360" s="237"/>
      <c r="Q360" s="237"/>
      <c r="R360" s="237"/>
      <c r="S360" s="237"/>
      <c r="T360" s="23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39" t="s">
        <v>123</v>
      </c>
      <c r="AU360" s="239" t="s">
        <v>79</v>
      </c>
      <c r="AV360" s="14" t="s">
        <v>77</v>
      </c>
      <c r="AW360" s="14" t="s">
        <v>31</v>
      </c>
      <c r="AX360" s="14" t="s">
        <v>69</v>
      </c>
      <c r="AY360" s="239" t="s">
        <v>112</v>
      </c>
    </row>
    <row r="361" s="13" customFormat="1">
      <c r="A361" s="13"/>
      <c r="B361" s="218"/>
      <c r="C361" s="219"/>
      <c r="D361" s="220" t="s">
        <v>123</v>
      </c>
      <c r="E361" s="221" t="s">
        <v>19</v>
      </c>
      <c r="F361" s="222" t="s">
        <v>569</v>
      </c>
      <c r="G361" s="219"/>
      <c r="H361" s="223">
        <v>10.065</v>
      </c>
      <c r="I361" s="224"/>
      <c r="J361" s="219"/>
      <c r="K361" s="219"/>
      <c r="L361" s="225"/>
      <c r="M361" s="226"/>
      <c r="N361" s="227"/>
      <c r="O361" s="227"/>
      <c r="P361" s="227"/>
      <c r="Q361" s="227"/>
      <c r="R361" s="227"/>
      <c r="S361" s="227"/>
      <c r="T361" s="22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9" t="s">
        <v>123</v>
      </c>
      <c r="AU361" s="229" t="s">
        <v>79</v>
      </c>
      <c r="AV361" s="13" t="s">
        <v>79</v>
      </c>
      <c r="AW361" s="13" t="s">
        <v>31</v>
      </c>
      <c r="AX361" s="13" t="s">
        <v>69</v>
      </c>
      <c r="AY361" s="229" t="s">
        <v>112</v>
      </c>
    </row>
    <row r="362" s="13" customFormat="1">
      <c r="A362" s="13"/>
      <c r="B362" s="218"/>
      <c r="C362" s="219"/>
      <c r="D362" s="220" t="s">
        <v>123</v>
      </c>
      <c r="E362" s="221" t="s">
        <v>19</v>
      </c>
      <c r="F362" s="222" t="s">
        <v>570</v>
      </c>
      <c r="G362" s="219"/>
      <c r="H362" s="223">
        <v>37.768999999999998</v>
      </c>
      <c r="I362" s="224"/>
      <c r="J362" s="219"/>
      <c r="K362" s="219"/>
      <c r="L362" s="225"/>
      <c r="M362" s="226"/>
      <c r="N362" s="227"/>
      <c r="O362" s="227"/>
      <c r="P362" s="227"/>
      <c r="Q362" s="227"/>
      <c r="R362" s="227"/>
      <c r="S362" s="227"/>
      <c r="T362" s="22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9" t="s">
        <v>123</v>
      </c>
      <c r="AU362" s="229" t="s">
        <v>79</v>
      </c>
      <c r="AV362" s="13" t="s">
        <v>79</v>
      </c>
      <c r="AW362" s="13" t="s">
        <v>31</v>
      </c>
      <c r="AX362" s="13" t="s">
        <v>69</v>
      </c>
      <c r="AY362" s="229" t="s">
        <v>112</v>
      </c>
    </row>
    <row r="363" s="13" customFormat="1">
      <c r="A363" s="13"/>
      <c r="B363" s="218"/>
      <c r="C363" s="219"/>
      <c r="D363" s="220" t="s">
        <v>123</v>
      </c>
      <c r="E363" s="221" t="s">
        <v>19</v>
      </c>
      <c r="F363" s="222" t="s">
        <v>571</v>
      </c>
      <c r="G363" s="219"/>
      <c r="H363" s="223">
        <v>1.5</v>
      </c>
      <c r="I363" s="224"/>
      <c r="J363" s="219"/>
      <c r="K363" s="219"/>
      <c r="L363" s="225"/>
      <c r="M363" s="226"/>
      <c r="N363" s="227"/>
      <c r="O363" s="227"/>
      <c r="P363" s="227"/>
      <c r="Q363" s="227"/>
      <c r="R363" s="227"/>
      <c r="S363" s="227"/>
      <c r="T363" s="22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9" t="s">
        <v>123</v>
      </c>
      <c r="AU363" s="229" t="s">
        <v>79</v>
      </c>
      <c r="AV363" s="13" t="s">
        <v>79</v>
      </c>
      <c r="AW363" s="13" t="s">
        <v>31</v>
      </c>
      <c r="AX363" s="13" t="s">
        <v>69</v>
      </c>
      <c r="AY363" s="229" t="s">
        <v>112</v>
      </c>
    </row>
    <row r="364" s="15" customFormat="1">
      <c r="A364" s="15"/>
      <c r="B364" s="240"/>
      <c r="C364" s="241"/>
      <c r="D364" s="220" t="s">
        <v>123</v>
      </c>
      <c r="E364" s="242" t="s">
        <v>19</v>
      </c>
      <c r="F364" s="243" t="s">
        <v>135</v>
      </c>
      <c r="G364" s="241"/>
      <c r="H364" s="244">
        <v>49.333999999999996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0" t="s">
        <v>123</v>
      </c>
      <c r="AU364" s="250" t="s">
        <v>79</v>
      </c>
      <c r="AV364" s="15" t="s">
        <v>119</v>
      </c>
      <c r="AW364" s="15" t="s">
        <v>31</v>
      </c>
      <c r="AX364" s="15" t="s">
        <v>77</v>
      </c>
      <c r="AY364" s="250" t="s">
        <v>112</v>
      </c>
    </row>
    <row r="365" s="2" customFormat="1" ht="24.15" customHeight="1">
      <c r="A365" s="38"/>
      <c r="B365" s="39"/>
      <c r="C365" s="200" t="s">
        <v>572</v>
      </c>
      <c r="D365" s="200" t="s">
        <v>114</v>
      </c>
      <c r="E365" s="201" t="s">
        <v>573</v>
      </c>
      <c r="F365" s="202" t="s">
        <v>574</v>
      </c>
      <c r="G365" s="203" t="s">
        <v>208</v>
      </c>
      <c r="H365" s="204">
        <v>443.48000000000002</v>
      </c>
      <c r="I365" s="205"/>
      <c r="J365" s="206">
        <f>ROUND(I365*H365,2)</f>
        <v>0</v>
      </c>
      <c r="K365" s="202" t="s">
        <v>118</v>
      </c>
      <c r="L365" s="44"/>
      <c r="M365" s="207" t="s">
        <v>19</v>
      </c>
      <c r="N365" s="208" t="s">
        <v>40</v>
      </c>
      <c r="O365" s="84"/>
      <c r="P365" s="209">
        <f>O365*H365</f>
        <v>0</v>
      </c>
      <c r="Q365" s="209">
        <v>0</v>
      </c>
      <c r="R365" s="209">
        <f>Q365*H365</f>
        <v>0</v>
      </c>
      <c r="S365" s="209">
        <v>0</v>
      </c>
      <c r="T365" s="21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1" t="s">
        <v>119</v>
      </c>
      <c r="AT365" s="211" t="s">
        <v>114</v>
      </c>
      <c r="AU365" s="211" t="s">
        <v>79</v>
      </c>
      <c r="AY365" s="17" t="s">
        <v>112</v>
      </c>
      <c r="BE365" s="212">
        <f>IF(N365="základní",J365,0)</f>
        <v>0</v>
      </c>
      <c r="BF365" s="212">
        <f>IF(N365="snížená",J365,0)</f>
        <v>0</v>
      </c>
      <c r="BG365" s="212">
        <f>IF(N365="zákl. přenesená",J365,0)</f>
        <v>0</v>
      </c>
      <c r="BH365" s="212">
        <f>IF(N365="sníž. přenesená",J365,0)</f>
        <v>0</v>
      </c>
      <c r="BI365" s="212">
        <f>IF(N365="nulová",J365,0)</f>
        <v>0</v>
      </c>
      <c r="BJ365" s="17" t="s">
        <v>77</v>
      </c>
      <c r="BK365" s="212">
        <f>ROUND(I365*H365,2)</f>
        <v>0</v>
      </c>
      <c r="BL365" s="17" t="s">
        <v>119</v>
      </c>
      <c r="BM365" s="211" t="s">
        <v>575</v>
      </c>
    </row>
    <row r="366" s="2" customFormat="1">
      <c r="A366" s="38"/>
      <c r="B366" s="39"/>
      <c r="C366" s="40"/>
      <c r="D366" s="213" t="s">
        <v>121</v>
      </c>
      <c r="E366" s="40"/>
      <c r="F366" s="214" t="s">
        <v>576</v>
      </c>
      <c r="G366" s="40"/>
      <c r="H366" s="40"/>
      <c r="I366" s="215"/>
      <c r="J366" s="40"/>
      <c r="K366" s="40"/>
      <c r="L366" s="44"/>
      <c r="M366" s="216"/>
      <c r="N366" s="217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121</v>
      </c>
      <c r="AU366" s="17" t="s">
        <v>79</v>
      </c>
    </row>
    <row r="367" s="14" customFormat="1">
      <c r="A367" s="14"/>
      <c r="B367" s="230"/>
      <c r="C367" s="231"/>
      <c r="D367" s="220" t="s">
        <v>123</v>
      </c>
      <c r="E367" s="232" t="s">
        <v>19</v>
      </c>
      <c r="F367" s="233" t="s">
        <v>536</v>
      </c>
      <c r="G367" s="231"/>
      <c r="H367" s="232" t="s">
        <v>19</v>
      </c>
      <c r="I367" s="234"/>
      <c r="J367" s="231"/>
      <c r="K367" s="231"/>
      <c r="L367" s="235"/>
      <c r="M367" s="236"/>
      <c r="N367" s="237"/>
      <c r="O367" s="237"/>
      <c r="P367" s="237"/>
      <c r="Q367" s="237"/>
      <c r="R367" s="237"/>
      <c r="S367" s="237"/>
      <c r="T367" s="23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9" t="s">
        <v>123</v>
      </c>
      <c r="AU367" s="239" t="s">
        <v>79</v>
      </c>
      <c r="AV367" s="14" t="s">
        <v>77</v>
      </c>
      <c r="AW367" s="14" t="s">
        <v>31</v>
      </c>
      <c r="AX367" s="14" t="s">
        <v>69</v>
      </c>
      <c r="AY367" s="239" t="s">
        <v>112</v>
      </c>
    </row>
    <row r="368" s="13" customFormat="1">
      <c r="A368" s="13"/>
      <c r="B368" s="218"/>
      <c r="C368" s="219"/>
      <c r="D368" s="220" t="s">
        <v>123</v>
      </c>
      <c r="E368" s="221" t="s">
        <v>19</v>
      </c>
      <c r="F368" s="222" t="s">
        <v>577</v>
      </c>
      <c r="G368" s="219"/>
      <c r="H368" s="223">
        <v>90.061000000000007</v>
      </c>
      <c r="I368" s="224"/>
      <c r="J368" s="219"/>
      <c r="K368" s="219"/>
      <c r="L368" s="225"/>
      <c r="M368" s="226"/>
      <c r="N368" s="227"/>
      <c r="O368" s="227"/>
      <c r="P368" s="227"/>
      <c r="Q368" s="227"/>
      <c r="R368" s="227"/>
      <c r="S368" s="227"/>
      <c r="T368" s="22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9" t="s">
        <v>123</v>
      </c>
      <c r="AU368" s="229" t="s">
        <v>79</v>
      </c>
      <c r="AV368" s="13" t="s">
        <v>79</v>
      </c>
      <c r="AW368" s="13" t="s">
        <v>31</v>
      </c>
      <c r="AX368" s="13" t="s">
        <v>69</v>
      </c>
      <c r="AY368" s="229" t="s">
        <v>112</v>
      </c>
    </row>
    <row r="369" s="13" customFormat="1">
      <c r="A369" s="13"/>
      <c r="B369" s="218"/>
      <c r="C369" s="219"/>
      <c r="D369" s="220" t="s">
        <v>123</v>
      </c>
      <c r="E369" s="221" t="s">
        <v>19</v>
      </c>
      <c r="F369" s="222" t="s">
        <v>578</v>
      </c>
      <c r="G369" s="219"/>
      <c r="H369" s="223">
        <v>339.91899999999998</v>
      </c>
      <c r="I369" s="224"/>
      <c r="J369" s="219"/>
      <c r="K369" s="219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123</v>
      </c>
      <c r="AU369" s="229" t="s">
        <v>79</v>
      </c>
      <c r="AV369" s="13" t="s">
        <v>79</v>
      </c>
      <c r="AW369" s="13" t="s">
        <v>31</v>
      </c>
      <c r="AX369" s="13" t="s">
        <v>69</v>
      </c>
      <c r="AY369" s="229" t="s">
        <v>112</v>
      </c>
    </row>
    <row r="370" s="13" customFormat="1">
      <c r="A370" s="13"/>
      <c r="B370" s="218"/>
      <c r="C370" s="219"/>
      <c r="D370" s="220" t="s">
        <v>123</v>
      </c>
      <c r="E370" s="221" t="s">
        <v>19</v>
      </c>
      <c r="F370" s="222" t="s">
        <v>579</v>
      </c>
      <c r="G370" s="219"/>
      <c r="H370" s="223">
        <v>13.5</v>
      </c>
      <c r="I370" s="224"/>
      <c r="J370" s="219"/>
      <c r="K370" s="219"/>
      <c r="L370" s="225"/>
      <c r="M370" s="226"/>
      <c r="N370" s="227"/>
      <c r="O370" s="227"/>
      <c r="P370" s="227"/>
      <c r="Q370" s="227"/>
      <c r="R370" s="227"/>
      <c r="S370" s="227"/>
      <c r="T370" s="22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9" t="s">
        <v>123</v>
      </c>
      <c r="AU370" s="229" t="s">
        <v>79</v>
      </c>
      <c r="AV370" s="13" t="s">
        <v>79</v>
      </c>
      <c r="AW370" s="13" t="s">
        <v>31</v>
      </c>
      <c r="AX370" s="13" t="s">
        <v>69</v>
      </c>
      <c r="AY370" s="229" t="s">
        <v>112</v>
      </c>
    </row>
    <row r="371" s="15" customFormat="1">
      <c r="A371" s="15"/>
      <c r="B371" s="240"/>
      <c r="C371" s="241"/>
      <c r="D371" s="220" t="s">
        <v>123</v>
      </c>
      <c r="E371" s="242" t="s">
        <v>19</v>
      </c>
      <c r="F371" s="243" t="s">
        <v>135</v>
      </c>
      <c r="G371" s="241"/>
      <c r="H371" s="244">
        <v>443.48000000000002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0" t="s">
        <v>123</v>
      </c>
      <c r="AU371" s="250" t="s">
        <v>79</v>
      </c>
      <c r="AV371" s="15" t="s">
        <v>119</v>
      </c>
      <c r="AW371" s="15" t="s">
        <v>31</v>
      </c>
      <c r="AX371" s="15" t="s">
        <v>77</v>
      </c>
      <c r="AY371" s="250" t="s">
        <v>112</v>
      </c>
    </row>
    <row r="372" s="2" customFormat="1" ht="16.5" customHeight="1">
      <c r="A372" s="38"/>
      <c r="B372" s="39"/>
      <c r="C372" s="200" t="s">
        <v>580</v>
      </c>
      <c r="D372" s="200" t="s">
        <v>114</v>
      </c>
      <c r="E372" s="201" t="s">
        <v>581</v>
      </c>
      <c r="F372" s="202" t="s">
        <v>582</v>
      </c>
      <c r="G372" s="203" t="s">
        <v>208</v>
      </c>
      <c r="H372" s="204">
        <v>59.551000000000002</v>
      </c>
      <c r="I372" s="205"/>
      <c r="J372" s="206">
        <f>ROUND(I372*H372,2)</f>
        <v>0</v>
      </c>
      <c r="K372" s="202" t="s">
        <v>118</v>
      </c>
      <c r="L372" s="44"/>
      <c r="M372" s="207" t="s">
        <v>19</v>
      </c>
      <c r="N372" s="208" t="s">
        <v>40</v>
      </c>
      <c r="O372" s="84"/>
      <c r="P372" s="209">
        <f>O372*H372</f>
        <v>0</v>
      </c>
      <c r="Q372" s="209">
        <v>0</v>
      </c>
      <c r="R372" s="209">
        <f>Q372*H372</f>
        <v>0</v>
      </c>
      <c r="S372" s="209">
        <v>0</v>
      </c>
      <c r="T372" s="21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1" t="s">
        <v>119</v>
      </c>
      <c r="AT372" s="211" t="s">
        <v>114</v>
      </c>
      <c r="AU372" s="211" t="s">
        <v>79</v>
      </c>
      <c r="AY372" s="17" t="s">
        <v>112</v>
      </c>
      <c r="BE372" s="212">
        <f>IF(N372="základní",J372,0)</f>
        <v>0</v>
      </c>
      <c r="BF372" s="212">
        <f>IF(N372="snížená",J372,0)</f>
        <v>0</v>
      </c>
      <c r="BG372" s="212">
        <f>IF(N372="zákl. přenesená",J372,0)</f>
        <v>0</v>
      </c>
      <c r="BH372" s="212">
        <f>IF(N372="sníž. přenesená",J372,0)</f>
        <v>0</v>
      </c>
      <c r="BI372" s="212">
        <f>IF(N372="nulová",J372,0)</f>
        <v>0</v>
      </c>
      <c r="BJ372" s="17" t="s">
        <v>77</v>
      </c>
      <c r="BK372" s="212">
        <f>ROUND(I372*H372,2)</f>
        <v>0</v>
      </c>
      <c r="BL372" s="17" t="s">
        <v>119</v>
      </c>
      <c r="BM372" s="211" t="s">
        <v>583</v>
      </c>
    </row>
    <row r="373" s="2" customFormat="1">
      <c r="A373" s="38"/>
      <c r="B373" s="39"/>
      <c r="C373" s="40"/>
      <c r="D373" s="213" t="s">
        <v>121</v>
      </c>
      <c r="E373" s="40"/>
      <c r="F373" s="214" t="s">
        <v>584</v>
      </c>
      <c r="G373" s="40"/>
      <c r="H373" s="40"/>
      <c r="I373" s="215"/>
      <c r="J373" s="40"/>
      <c r="K373" s="40"/>
      <c r="L373" s="44"/>
      <c r="M373" s="216"/>
      <c r="N373" s="217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121</v>
      </c>
      <c r="AU373" s="17" t="s">
        <v>79</v>
      </c>
    </row>
    <row r="374" s="14" customFormat="1">
      <c r="A374" s="14"/>
      <c r="B374" s="230"/>
      <c r="C374" s="231"/>
      <c r="D374" s="220" t="s">
        <v>123</v>
      </c>
      <c r="E374" s="232" t="s">
        <v>19</v>
      </c>
      <c r="F374" s="233" t="s">
        <v>585</v>
      </c>
      <c r="G374" s="231"/>
      <c r="H374" s="232" t="s">
        <v>19</v>
      </c>
      <c r="I374" s="234"/>
      <c r="J374" s="231"/>
      <c r="K374" s="231"/>
      <c r="L374" s="235"/>
      <c r="M374" s="236"/>
      <c r="N374" s="237"/>
      <c r="O374" s="237"/>
      <c r="P374" s="237"/>
      <c r="Q374" s="237"/>
      <c r="R374" s="237"/>
      <c r="S374" s="237"/>
      <c r="T374" s="23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39" t="s">
        <v>123</v>
      </c>
      <c r="AU374" s="239" t="s">
        <v>79</v>
      </c>
      <c r="AV374" s="14" t="s">
        <v>77</v>
      </c>
      <c r="AW374" s="14" t="s">
        <v>31</v>
      </c>
      <c r="AX374" s="14" t="s">
        <v>69</v>
      </c>
      <c r="AY374" s="239" t="s">
        <v>112</v>
      </c>
    </row>
    <row r="375" s="13" customFormat="1">
      <c r="A375" s="13"/>
      <c r="B375" s="218"/>
      <c r="C375" s="219"/>
      <c r="D375" s="220" t="s">
        <v>123</v>
      </c>
      <c r="E375" s="221" t="s">
        <v>19</v>
      </c>
      <c r="F375" s="222" t="s">
        <v>586</v>
      </c>
      <c r="G375" s="219"/>
      <c r="H375" s="223">
        <v>45.042000000000002</v>
      </c>
      <c r="I375" s="224"/>
      <c r="J375" s="219"/>
      <c r="K375" s="219"/>
      <c r="L375" s="225"/>
      <c r="M375" s="226"/>
      <c r="N375" s="227"/>
      <c r="O375" s="227"/>
      <c r="P375" s="227"/>
      <c r="Q375" s="227"/>
      <c r="R375" s="227"/>
      <c r="S375" s="227"/>
      <c r="T375" s="22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9" t="s">
        <v>123</v>
      </c>
      <c r="AU375" s="229" t="s">
        <v>79</v>
      </c>
      <c r="AV375" s="13" t="s">
        <v>79</v>
      </c>
      <c r="AW375" s="13" t="s">
        <v>31</v>
      </c>
      <c r="AX375" s="13" t="s">
        <v>69</v>
      </c>
      <c r="AY375" s="229" t="s">
        <v>112</v>
      </c>
    </row>
    <row r="376" s="13" customFormat="1">
      <c r="A376" s="13"/>
      <c r="B376" s="218"/>
      <c r="C376" s="219"/>
      <c r="D376" s="220" t="s">
        <v>123</v>
      </c>
      <c r="E376" s="221" t="s">
        <v>19</v>
      </c>
      <c r="F376" s="222" t="s">
        <v>587</v>
      </c>
      <c r="G376" s="219"/>
      <c r="H376" s="223">
        <v>14.509</v>
      </c>
      <c r="I376" s="224"/>
      <c r="J376" s="219"/>
      <c r="K376" s="219"/>
      <c r="L376" s="225"/>
      <c r="M376" s="226"/>
      <c r="N376" s="227"/>
      <c r="O376" s="227"/>
      <c r="P376" s="227"/>
      <c r="Q376" s="227"/>
      <c r="R376" s="227"/>
      <c r="S376" s="227"/>
      <c r="T376" s="22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9" t="s">
        <v>123</v>
      </c>
      <c r="AU376" s="229" t="s">
        <v>79</v>
      </c>
      <c r="AV376" s="13" t="s">
        <v>79</v>
      </c>
      <c r="AW376" s="13" t="s">
        <v>31</v>
      </c>
      <c r="AX376" s="13" t="s">
        <v>69</v>
      </c>
      <c r="AY376" s="229" t="s">
        <v>112</v>
      </c>
    </row>
    <row r="377" s="15" customFormat="1">
      <c r="A377" s="15"/>
      <c r="B377" s="240"/>
      <c r="C377" s="241"/>
      <c r="D377" s="220" t="s">
        <v>123</v>
      </c>
      <c r="E377" s="242" t="s">
        <v>19</v>
      </c>
      <c r="F377" s="243" t="s">
        <v>135</v>
      </c>
      <c r="G377" s="241"/>
      <c r="H377" s="244">
        <v>59.551000000000002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0" t="s">
        <v>123</v>
      </c>
      <c r="AU377" s="250" t="s">
        <v>79</v>
      </c>
      <c r="AV377" s="15" t="s">
        <v>119</v>
      </c>
      <c r="AW377" s="15" t="s">
        <v>31</v>
      </c>
      <c r="AX377" s="15" t="s">
        <v>77</v>
      </c>
      <c r="AY377" s="250" t="s">
        <v>112</v>
      </c>
    </row>
    <row r="378" s="2" customFormat="1" ht="24.15" customHeight="1">
      <c r="A378" s="38"/>
      <c r="B378" s="39"/>
      <c r="C378" s="200" t="s">
        <v>588</v>
      </c>
      <c r="D378" s="200" t="s">
        <v>114</v>
      </c>
      <c r="E378" s="201" t="s">
        <v>589</v>
      </c>
      <c r="F378" s="202" t="s">
        <v>590</v>
      </c>
      <c r="G378" s="203" t="s">
        <v>208</v>
      </c>
      <c r="H378" s="204">
        <v>49.334000000000003</v>
      </c>
      <c r="I378" s="205"/>
      <c r="J378" s="206">
        <f>ROUND(I378*H378,2)</f>
        <v>0</v>
      </c>
      <c r="K378" s="202" t="s">
        <v>118</v>
      </c>
      <c r="L378" s="44"/>
      <c r="M378" s="207" t="s">
        <v>19</v>
      </c>
      <c r="N378" s="208" t="s">
        <v>40</v>
      </c>
      <c r="O378" s="84"/>
      <c r="P378" s="209">
        <f>O378*H378</f>
        <v>0</v>
      </c>
      <c r="Q378" s="209">
        <v>0</v>
      </c>
      <c r="R378" s="209">
        <f>Q378*H378</f>
        <v>0</v>
      </c>
      <c r="S378" s="209">
        <v>0</v>
      </c>
      <c r="T378" s="21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1" t="s">
        <v>119</v>
      </c>
      <c r="AT378" s="211" t="s">
        <v>114</v>
      </c>
      <c r="AU378" s="211" t="s">
        <v>79</v>
      </c>
      <c r="AY378" s="17" t="s">
        <v>112</v>
      </c>
      <c r="BE378" s="212">
        <f>IF(N378="základní",J378,0)</f>
        <v>0</v>
      </c>
      <c r="BF378" s="212">
        <f>IF(N378="snížená",J378,0)</f>
        <v>0</v>
      </c>
      <c r="BG378" s="212">
        <f>IF(N378="zákl. přenesená",J378,0)</f>
        <v>0</v>
      </c>
      <c r="BH378" s="212">
        <f>IF(N378="sníž. přenesená",J378,0)</f>
        <v>0</v>
      </c>
      <c r="BI378" s="212">
        <f>IF(N378="nulová",J378,0)</f>
        <v>0</v>
      </c>
      <c r="BJ378" s="17" t="s">
        <v>77</v>
      </c>
      <c r="BK378" s="212">
        <f>ROUND(I378*H378,2)</f>
        <v>0</v>
      </c>
      <c r="BL378" s="17" t="s">
        <v>119</v>
      </c>
      <c r="BM378" s="211" t="s">
        <v>591</v>
      </c>
    </row>
    <row r="379" s="2" customFormat="1">
      <c r="A379" s="38"/>
      <c r="B379" s="39"/>
      <c r="C379" s="40"/>
      <c r="D379" s="213" t="s">
        <v>121</v>
      </c>
      <c r="E379" s="40"/>
      <c r="F379" s="214" t="s">
        <v>592</v>
      </c>
      <c r="G379" s="40"/>
      <c r="H379" s="40"/>
      <c r="I379" s="215"/>
      <c r="J379" s="40"/>
      <c r="K379" s="40"/>
      <c r="L379" s="44"/>
      <c r="M379" s="216"/>
      <c r="N379" s="217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121</v>
      </c>
      <c r="AU379" s="17" t="s">
        <v>79</v>
      </c>
    </row>
    <row r="380" s="13" customFormat="1">
      <c r="A380" s="13"/>
      <c r="B380" s="218"/>
      <c r="C380" s="219"/>
      <c r="D380" s="220" t="s">
        <v>123</v>
      </c>
      <c r="E380" s="221" t="s">
        <v>19</v>
      </c>
      <c r="F380" s="222" t="s">
        <v>569</v>
      </c>
      <c r="G380" s="219"/>
      <c r="H380" s="223">
        <v>10.065</v>
      </c>
      <c r="I380" s="224"/>
      <c r="J380" s="219"/>
      <c r="K380" s="219"/>
      <c r="L380" s="225"/>
      <c r="M380" s="226"/>
      <c r="N380" s="227"/>
      <c r="O380" s="227"/>
      <c r="P380" s="227"/>
      <c r="Q380" s="227"/>
      <c r="R380" s="227"/>
      <c r="S380" s="227"/>
      <c r="T380" s="22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9" t="s">
        <v>123</v>
      </c>
      <c r="AU380" s="229" t="s">
        <v>79</v>
      </c>
      <c r="AV380" s="13" t="s">
        <v>79</v>
      </c>
      <c r="AW380" s="13" t="s">
        <v>31</v>
      </c>
      <c r="AX380" s="13" t="s">
        <v>69</v>
      </c>
      <c r="AY380" s="229" t="s">
        <v>112</v>
      </c>
    </row>
    <row r="381" s="13" customFormat="1">
      <c r="A381" s="13"/>
      <c r="B381" s="218"/>
      <c r="C381" s="219"/>
      <c r="D381" s="220" t="s">
        <v>123</v>
      </c>
      <c r="E381" s="221" t="s">
        <v>19</v>
      </c>
      <c r="F381" s="222" t="s">
        <v>570</v>
      </c>
      <c r="G381" s="219"/>
      <c r="H381" s="223">
        <v>37.768999999999998</v>
      </c>
      <c r="I381" s="224"/>
      <c r="J381" s="219"/>
      <c r="K381" s="219"/>
      <c r="L381" s="225"/>
      <c r="M381" s="226"/>
      <c r="N381" s="227"/>
      <c r="O381" s="227"/>
      <c r="P381" s="227"/>
      <c r="Q381" s="227"/>
      <c r="R381" s="227"/>
      <c r="S381" s="227"/>
      <c r="T381" s="22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9" t="s">
        <v>123</v>
      </c>
      <c r="AU381" s="229" t="s">
        <v>79</v>
      </c>
      <c r="AV381" s="13" t="s">
        <v>79</v>
      </c>
      <c r="AW381" s="13" t="s">
        <v>31</v>
      </c>
      <c r="AX381" s="13" t="s">
        <v>69</v>
      </c>
      <c r="AY381" s="229" t="s">
        <v>112</v>
      </c>
    </row>
    <row r="382" s="13" customFormat="1">
      <c r="A382" s="13"/>
      <c r="B382" s="218"/>
      <c r="C382" s="219"/>
      <c r="D382" s="220" t="s">
        <v>123</v>
      </c>
      <c r="E382" s="221" t="s">
        <v>19</v>
      </c>
      <c r="F382" s="222" t="s">
        <v>571</v>
      </c>
      <c r="G382" s="219"/>
      <c r="H382" s="223">
        <v>1.5</v>
      </c>
      <c r="I382" s="224"/>
      <c r="J382" s="219"/>
      <c r="K382" s="219"/>
      <c r="L382" s="225"/>
      <c r="M382" s="226"/>
      <c r="N382" s="227"/>
      <c r="O382" s="227"/>
      <c r="P382" s="227"/>
      <c r="Q382" s="227"/>
      <c r="R382" s="227"/>
      <c r="S382" s="227"/>
      <c r="T382" s="22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9" t="s">
        <v>123</v>
      </c>
      <c r="AU382" s="229" t="s">
        <v>79</v>
      </c>
      <c r="AV382" s="13" t="s">
        <v>79</v>
      </c>
      <c r="AW382" s="13" t="s">
        <v>31</v>
      </c>
      <c r="AX382" s="13" t="s">
        <v>69</v>
      </c>
      <c r="AY382" s="229" t="s">
        <v>112</v>
      </c>
    </row>
    <row r="383" s="15" customFormat="1">
      <c r="A383" s="15"/>
      <c r="B383" s="240"/>
      <c r="C383" s="241"/>
      <c r="D383" s="220" t="s">
        <v>123</v>
      </c>
      <c r="E383" s="242" t="s">
        <v>19</v>
      </c>
      <c r="F383" s="243" t="s">
        <v>135</v>
      </c>
      <c r="G383" s="241"/>
      <c r="H383" s="244">
        <v>49.333999999999996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0" t="s">
        <v>123</v>
      </c>
      <c r="AU383" s="250" t="s">
        <v>79</v>
      </c>
      <c r="AV383" s="15" t="s">
        <v>119</v>
      </c>
      <c r="AW383" s="15" t="s">
        <v>31</v>
      </c>
      <c r="AX383" s="15" t="s">
        <v>77</v>
      </c>
      <c r="AY383" s="250" t="s">
        <v>112</v>
      </c>
    </row>
    <row r="384" s="2" customFormat="1" ht="24.15" customHeight="1">
      <c r="A384" s="38"/>
      <c r="B384" s="39"/>
      <c r="C384" s="200" t="s">
        <v>593</v>
      </c>
      <c r="D384" s="200" t="s">
        <v>114</v>
      </c>
      <c r="E384" s="201" t="s">
        <v>594</v>
      </c>
      <c r="F384" s="202" t="s">
        <v>207</v>
      </c>
      <c r="G384" s="203" t="s">
        <v>208</v>
      </c>
      <c r="H384" s="204">
        <v>21.376999999999999</v>
      </c>
      <c r="I384" s="205"/>
      <c r="J384" s="206">
        <f>ROUND(I384*H384,2)</f>
        <v>0</v>
      </c>
      <c r="K384" s="202" t="s">
        <v>118</v>
      </c>
      <c r="L384" s="44"/>
      <c r="M384" s="207" t="s">
        <v>19</v>
      </c>
      <c r="N384" s="208" t="s">
        <v>40</v>
      </c>
      <c r="O384" s="84"/>
      <c r="P384" s="209">
        <f>O384*H384</f>
        <v>0</v>
      </c>
      <c r="Q384" s="209">
        <v>0</v>
      </c>
      <c r="R384" s="209">
        <f>Q384*H384</f>
        <v>0</v>
      </c>
      <c r="S384" s="209">
        <v>0</v>
      </c>
      <c r="T384" s="21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1" t="s">
        <v>119</v>
      </c>
      <c r="AT384" s="211" t="s">
        <v>114</v>
      </c>
      <c r="AU384" s="211" t="s">
        <v>79</v>
      </c>
      <c r="AY384" s="17" t="s">
        <v>112</v>
      </c>
      <c r="BE384" s="212">
        <f>IF(N384="základní",J384,0)</f>
        <v>0</v>
      </c>
      <c r="BF384" s="212">
        <f>IF(N384="snížená",J384,0)</f>
        <v>0</v>
      </c>
      <c r="BG384" s="212">
        <f>IF(N384="zákl. přenesená",J384,0)</f>
        <v>0</v>
      </c>
      <c r="BH384" s="212">
        <f>IF(N384="sníž. přenesená",J384,0)</f>
        <v>0</v>
      </c>
      <c r="BI384" s="212">
        <f>IF(N384="nulová",J384,0)</f>
        <v>0</v>
      </c>
      <c r="BJ384" s="17" t="s">
        <v>77</v>
      </c>
      <c r="BK384" s="212">
        <f>ROUND(I384*H384,2)</f>
        <v>0</v>
      </c>
      <c r="BL384" s="17" t="s">
        <v>119</v>
      </c>
      <c r="BM384" s="211" t="s">
        <v>595</v>
      </c>
    </row>
    <row r="385" s="2" customFormat="1">
      <c r="A385" s="38"/>
      <c r="B385" s="39"/>
      <c r="C385" s="40"/>
      <c r="D385" s="213" t="s">
        <v>121</v>
      </c>
      <c r="E385" s="40"/>
      <c r="F385" s="214" t="s">
        <v>596</v>
      </c>
      <c r="G385" s="40"/>
      <c r="H385" s="40"/>
      <c r="I385" s="215"/>
      <c r="J385" s="40"/>
      <c r="K385" s="40"/>
      <c r="L385" s="44"/>
      <c r="M385" s="216"/>
      <c r="N385" s="217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121</v>
      </c>
      <c r="AU385" s="17" t="s">
        <v>79</v>
      </c>
    </row>
    <row r="386" s="13" customFormat="1">
      <c r="A386" s="13"/>
      <c r="B386" s="218"/>
      <c r="C386" s="219"/>
      <c r="D386" s="220" t="s">
        <v>123</v>
      </c>
      <c r="E386" s="221" t="s">
        <v>19</v>
      </c>
      <c r="F386" s="222" t="s">
        <v>537</v>
      </c>
      <c r="G386" s="219"/>
      <c r="H386" s="223">
        <v>7.9950000000000001</v>
      </c>
      <c r="I386" s="224"/>
      <c r="J386" s="219"/>
      <c r="K386" s="219"/>
      <c r="L386" s="225"/>
      <c r="M386" s="226"/>
      <c r="N386" s="227"/>
      <c r="O386" s="227"/>
      <c r="P386" s="227"/>
      <c r="Q386" s="227"/>
      <c r="R386" s="227"/>
      <c r="S386" s="227"/>
      <c r="T386" s="22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9" t="s">
        <v>123</v>
      </c>
      <c r="AU386" s="229" t="s">
        <v>79</v>
      </c>
      <c r="AV386" s="13" t="s">
        <v>79</v>
      </c>
      <c r="AW386" s="13" t="s">
        <v>31</v>
      </c>
      <c r="AX386" s="13" t="s">
        <v>69</v>
      </c>
      <c r="AY386" s="229" t="s">
        <v>112</v>
      </c>
    </row>
    <row r="387" s="13" customFormat="1">
      <c r="A387" s="13"/>
      <c r="B387" s="218"/>
      <c r="C387" s="219"/>
      <c r="D387" s="220" t="s">
        <v>123</v>
      </c>
      <c r="E387" s="221" t="s">
        <v>19</v>
      </c>
      <c r="F387" s="222" t="s">
        <v>597</v>
      </c>
      <c r="G387" s="219"/>
      <c r="H387" s="223">
        <v>2.371</v>
      </c>
      <c r="I387" s="224"/>
      <c r="J387" s="219"/>
      <c r="K387" s="219"/>
      <c r="L387" s="225"/>
      <c r="M387" s="226"/>
      <c r="N387" s="227"/>
      <c r="O387" s="227"/>
      <c r="P387" s="227"/>
      <c r="Q387" s="227"/>
      <c r="R387" s="227"/>
      <c r="S387" s="227"/>
      <c r="T387" s="22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9" t="s">
        <v>123</v>
      </c>
      <c r="AU387" s="229" t="s">
        <v>79</v>
      </c>
      <c r="AV387" s="13" t="s">
        <v>79</v>
      </c>
      <c r="AW387" s="13" t="s">
        <v>31</v>
      </c>
      <c r="AX387" s="13" t="s">
        <v>69</v>
      </c>
      <c r="AY387" s="229" t="s">
        <v>112</v>
      </c>
    </row>
    <row r="388" s="13" customFormat="1">
      <c r="A388" s="13"/>
      <c r="B388" s="218"/>
      <c r="C388" s="219"/>
      <c r="D388" s="220" t="s">
        <v>123</v>
      </c>
      <c r="E388" s="221" t="s">
        <v>19</v>
      </c>
      <c r="F388" s="222" t="s">
        <v>598</v>
      </c>
      <c r="G388" s="219"/>
      <c r="H388" s="223">
        <v>11.010999999999999</v>
      </c>
      <c r="I388" s="224"/>
      <c r="J388" s="219"/>
      <c r="K388" s="219"/>
      <c r="L388" s="225"/>
      <c r="M388" s="226"/>
      <c r="N388" s="227"/>
      <c r="O388" s="227"/>
      <c r="P388" s="227"/>
      <c r="Q388" s="227"/>
      <c r="R388" s="227"/>
      <c r="S388" s="227"/>
      <c r="T388" s="22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29" t="s">
        <v>123</v>
      </c>
      <c r="AU388" s="229" t="s">
        <v>79</v>
      </c>
      <c r="AV388" s="13" t="s">
        <v>79</v>
      </c>
      <c r="AW388" s="13" t="s">
        <v>31</v>
      </c>
      <c r="AX388" s="13" t="s">
        <v>69</v>
      </c>
      <c r="AY388" s="229" t="s">
        <v>112</v>
      </c>
    </row>
    <row r="389" s="15" customFormat="1">
      <c r="A389" s="15"/>
      <c r="B389" s="240"/>
      <c r="C389" s="241"/>
      <c r="D389" s="220" t="s">
        <v>123</v>
      </c>
      <c r="E389" s="242" t="s">
        <v>19</v>
      </c>
      <c r="F389" s="243" t="s">
        <v>135</v>
      </c>
      <c r="G389" s="241"/>
      <c r="H389" s="244">
        <v>21.376999999999999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0" t="s">
        <v>123</v>
      </c>
      <c r="AU389" s="250" t="s">
        <v>79</v>
      </c>
      <c r="AV389" s="15" t="s">
        <v>119</v>
      </c>
      <c r="AW389" s="15" t="s">
        <v>31</v>
      </c>
      <c r="AX389" s="15" t="s">
        <v>77</v>
      </c>
      <c r="AY389" s="250" t="s">
        <v>112</v>
      </c>
    </row>
    <row r="390" s="2" customFormat="1" ht="24.15" customHeight="1">
      <c r="A390" s="38"/>
      <c r="B390" s="39"/>
      <c r="C390" s="200" t="s">
        <v>599</v>
      </c>
      <c r="D390" s="200" t="s">
        <v>114</v>
      </c>
      <c r="E390" s="201" t="s">
        <v>600</v>
      </c>
      <c r="F390" s="202" t="s">
        <v>601</v>
      </c>
      <c r="G390" s="203" t="s">
        <v>208</v>
      </c>
      <c r="H390" s="204">
        <v>22.512</v>
      </c>
      <c r="I390" s="205"/>
      <c r="J390" s="206">
        <f>ROUND(I390*H390,2)</f>
        <v>0</v>
      </c>
      <c r="K390" s="202" t="s">
        <v>118</v>
      </c>
      <c r="L390" s="44"/>
      <c r="M390" s="207" t="s">
        <v>19</v>
      </c>
      <c r="N390" s="208" t="s">
        <v>40</v>
      </c>
      <c r="O390" s="84"/>
      <c r="P390" s="209">
        <f>O390*H390</f>
        <v>0</v>
      </c>
      <c r="Q390" s="209">
        <v>0</v>
      </c>
      <c r="R390" s="209">
        <f>Q390*H390</f>
        <v>0</v>
      </c>
      <c r="S390" s="209">
        <v>0</v>
      </c>
      <c r="T390" s="21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1" t="s">
        <v>119</v>
      </c>
      <c r="AT390" s="211" t="s">
        <v>114</v>
      </c>
      <c r="AU390" s="211" t="s">
        <v>79</v>
      </c>
      <c r="AY390" s="17" t="s">
        <v>112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7" t="s">
        <v>77</v>
      </c>
      <c r="BK390" s="212">
        <f>ROUND(I390*H390,2)</f>
        <v>0</v>
      </c>
      <c r="BL390" s="17" t="s">
        <v>119</v>
      </c>
      <c r="BM390" s="211" t="s">
        <v>602</v>
      </c>
    </row>
    <row r="391" s="2" customFormat="1">
      <c r="A391" s="38"/>
      <c r="B391" s="39"/>
      <c r="C391" s="40"/>
      <c r="D391" s="213" t="s">
        <v>121</v>
      </c>
      <c r="E391" s="40"/>
      <c r="F391" s="214" t="s">
        <v>603</v>
      </c>
      <c r="G391" s="40"/>
      <c r="H391" s="40"/>
      <c r="I391" s="215"/>
      <c r="J391" s="40"/>
      <c r="K391" s="40"/>
      <c r="L391" s="44"/>
      <c r="M391" s="216"/>
      <c r="N391" s="217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121</v>
      </c>
      <c r="AU391" s="17" t="s">
        <v>79</v>
      </c>
    </row>
    <row r="392" s="13" customFormat="1">
      <c r="A392" s="13"/>
      <c r="B392" s="218"/>
      <c r="C392" s="219"/>
      <c r="D392" s="220" t="s">
        <v>123</v>
      </c>
      <c r="E392" s="221" t="s">
        <v>19</v>
      </c>
      <c r="F392" s="222" t="s">
        <v>604</v>
      </c>
      <c r="G392" s="219"/>
      <c r="H392" s="223">
        <v>10.141</v>
      </c>
      <c r="I392" s="224"/>
      <c r="J392" s="219"/>
      <c r="K392" s="219"/>
      <c r="L392" s="225"/>
      <c r="M392" s="226"/>
      <c r="N392" s="227"/>
      <c r="O392" s="227"/>
      <c r="P392" s="227"/>
      <c r="Q392" s="227"/>
      <c r="R392" s="227"/>
      <c r="S392" s="227"/>
      <c r="T392" s="22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9" t="s">
        <v>123</v>
      </c>
      <c r="AU392" s="229" t="s">
        <v>79</v>
      </c>
      <c r="AV392" s="13" t="s">
        <v>79</v>
      </c>
      <c r="AW392" s="13" t="s">
        <v>31</v>
      </c>
      <c r="AX392" s="13" t="s">
        <v>69</v>
      </c>
      <c r="AY392" s="229" t="s">
        <v>112</v>
      </c>
    </row>
    <row r="393" s="13" customFormat="1">
      <c r="A393" s="13"/>
      <c r="B393" s="218"/>
      <c r="C393" s="219"/>
      <c r="D393" s="220" t="s">
        <v>123</v>
      </c>
      <c r="E393" s="221" t="s">
        <v>19</v>
      </c>
      <c r="F393" s="222" t="s">
        <v>539</v>
      </c>
      <c r="G393" s="219"/>
      <c r="H393" s="223">
        <v>12.371</v>
      </c>
      <c r="I393" s="224"/>
      <c r="J393" s="219"/>
      <c r="K393" s="219"/>
      <c r="L393" s="225"/>
      <c r="M393" s="226"/>
      <c r="N393" s="227"/>
      <c r="O393" s="227"/>
      <c r="P393" s="227"/>
      <c r="Q393" s="227"/>
      <c r="R393" s="227"/>
      <c r="S393" s="227"/>
      <c r="T393" s="22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9" t="s">
        <v>123</v>
      </c>
      <c r="AU393" s="229" t="s">
        <v>79</v>
      </c>
      <c r="AV393" s="13" t="s">
        <v>79</v>
      </c>
      <c r="AW393" s="13" t="s">
        <v>31</v>
      </c>
      <c r="AX393" s="13" t="s">
        <v>69</v>
      </c>
      <c r="AY393" s="229" t="s">
        <v>112</v>
      </c>
    </row>
    <row r="394" s="15" customFormat="1">
      <c r="A394" s="15"/>
      <c r="B394" s="240"/>
      <c r="C394" s="241"/>
      <c r="D394" s="220" t="s">
        <v>123</v>
      </c>
      <c r="E394" s="242" t="s">
        <v>19</v>
      </c>
      <c r="F394" s="243" t="s">
        <v>135</v>
      </c>
      <c r="G394" s="241"/>
      <c r="H394" s="244">
        <v>22.512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0" t="s">
        <v>123</v>
      </c>
      <c r="AU394" s="250" t="s">
        <v>79</v>
      </c>
      <c r="AV394" s="15" t="s">
        <v>119</v>
      </c>
      <c r="AW394" s="15" t="s">
        <v>31</v>
      </c>
      <c r="AX394" s="15" t="s">
        <v>77</v>
      </c>
      <c r="AY394" s="250" t="s">
        <v>112</v>
      </c>
    </row>
    <row r="395" s="12" customFormat="1" ht="25.92" customHeight="1">
      <c r="A395" s="12"/>
      <c r="B395" s="184"/>
      <c r="C395" s="185"/>
      <c r="D395" s="186" t="s">
        <v>68</v>
      </c>
      <c r="E395" s="187" t="s">
        <v>605</v>
      </c>
      <c r="F395" s="187" t="s">
        <v>606</v>
      </c>
      <c r="G395" s="185"/>
      <c r="H395" s="185"/>
      <c r="I395" s="188"/>
      <c r="J395" s="189">
        <f>BK395</f>
        <v>0</v>
      </c>
      <c r="K395" s="185"/>
      <c r="L395" s="190"/>
      <c r="M395" s="191"/>
      <c r="N395" s="192"/>
      <c r="O395" s="192"/>
      <c r="P395" s="193">
        <f>P396+P406+P410</f>
        <v>0</v>
      </c>
      <c r="Q395" s="192"/>
      <c r="R395" s="193">
        <f>R396+R406+R410</f>
        <v>0</v>
      </c>
      <c r="S395" s="192"/>
      <c r="T395" s="194">
        <f>T396+T406+T410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95" t="s">
        <v>148</v>
      </c>
      <c r="AT395" s="196" t="s">
        <v>68</v>
      </c>
      <c r="AU395" s="196" t="s">
        <v>69</v>
      </c>
      <c r="AY395" s="195" t="s">
        <v>112</v>
      </c>
      <c r="BK395" s="197">
        <f>BK396+BK406+BK410</f>
        <v>0</v>
      </c>
    </row>
    <row r="396" s="12" customFormat="1" ht="22.8" customHeight="1">
      <c r="A396" s="12"/>
      <c r="B396" s="184"/>
      <c r="C396" s="185"/>
      <c r="D396" s="186" t="s">
        <v>68</v>
      </c>
      <c r="E396" s="198" t="s">
        <v>607</v>
      </c>
      <c r="F396" s="198" t="s">
        <v>608</v>
      </c>
      <c r="G396" s="185"/>
      <c r="H396" s="185"/>
      <c r="I396" s="188"/>
      <c r="J396" s="199">
        <f>BK396</f>
        <v>0</v>
      </c>
      <c r="K396" s="185"/>
      <c r="L396" s="190"/>
      <c r="M396" s="191"/>
      <c r="N396" s="192"/>
      <c r="O396" s="192"/>
      <c r="P396" s="193">
        <f>SUM(P397:P405)</f>
        <v>0</v>
      </c>
      <c r="Q396" s="192"/>
      <c r="R396" s="193">
        <f>SUM(R397:R405)</f>
        <v>0</v>
      </c>
      <c r="S396" s="192"/>
      <c r="T396" s="194">
        <f>SUM(T397:T405)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95" t="s">
        <v>148</v>
      </c>
      <c r="AT396" s="196" t="s">
        <v>68</v>
      </c>
      <c r="AU396" s="196" t="s">
        <v>77</v>
      </c>
      <c r="AY396" s="195" t="s">
        <v>112</v>
      </c>
      <c r="BK396" s="197">
        <f>SUM(BK397:BK405)</f>
        <v>0</v>
      </c>
    </row>
    <row r="397" s="2" customFormat="1" ht="16.5" customHeight="1">
      <c r="A397" s="38"/>
      <c r="B397" s="39"/>
      <c r="C397" s="200" t="s">
        <v>609</v>
      </c>
      <c r="D397" s="200" t="s">
        <v>114</v>
      </c>
      <c r="E397" s="201" t="s">
        <v>610</v>
      </c>
      <c r="F397" s="202" t="s">
        <v>611</v>
      </c>
      <c r="G397" s="203" t="s">
        <v>612</v>
      </c>
      <c r="H397" s="204">
        <v>1</v>
      </c>
      <c r="I397" s="205"/>
      <c r="J397" s="206">
        <f>ROUND(I397*H397,2)</f>
        <v>0</v>
      </c>
      <c r="K397" s="202" t="s">
        <v>118</v>
      </c>
      <c r="L397" s="44"/>
      <c r="M397" s="207" t="s">
        <v>19</v>
      </c>
      <c r="N397" s="208" t="s">
        <v>40</v>
      </c>
      <c r="O397" s="84"/>
      <c r="P397" s="209">
        <f>O397*H397</f>
        <v>0</v>
      </c>
      <c r="Q397" s="209">
        <v>0</v>
      </c>
      <c r="R397" s="209">
        <f>Q397*H397</f>
        <v>0</v>
      </c>
      <c r="S397" s="209">
        <v>0</v>
      </c>
      <c r="T397" s="21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1" t="s">
        <v>613</v>
      </c>
      <c r="AT397" s="211" t="s">
        <v>114</v>
      </c>
      <c r="AU397" s="211" t="s">
        <v>79</v>
      </c>
      <c r="AY397" s="17" t="s">
        <v>112</v>
      </c>
      <c r="BE397" s="212">
        <f>IF(N397="základní",J397,0)</f>
        <v>0</v>
      </c>
      <c r="BF397" s="212">
        <f>IF(N397="snížená",J397,0)</f>
        <v>0</v>
      </c>
      <c r="BG397" s="212">
        <f>IF(N397="zákl. přenesená",J397,0)</f>
        <v>0</v>
      </c>
      <c r="BH397" s="212">
        <f>IF(N397="sníž. přenesená",J397,0)</f>
        <v>0</v>
      </c>
      <c r="BI397" s="212">
        <f>IF(N397="nulová",J397,0)</f>
        <v>0</v>
      </c>
      <c r="BJ397" s="17" t="s">
        <v>77</v>
      </c>
      <c r="BK397" s="212">
        <f>ROUND(I397*H397,2)</f>
        <v>0</v>
      </c>
      <c r="BL397" s="17" t="s">
        <v>613</v>
      </c>
      <c r="BM397" s="211" t="s">
        <v>614</v>
      </c>
    </row>
    <row r="398" s="2" customFormat="1">
      <c r="A398" s="38"/>
      <c r="B398" s="39"/>
      <c r="C398" s="40"/>
      <c r="D398" s="213" t="s">
        <v>121</v>
      </c>
      <c r="E398" s="40"/>
      <c r="F398" s="214" t="s">
        <v>615</v>
      </c>
      <c r="G398" s="40"/>
      <c r="H398" s="40"/>
      <c r="I398" s="215"/>
      <c r="J398" s="40"/>
      <c r="K398" s="40"/>
      <c r="L398" s="44"/>
      <c r="M398" s="216"/>
      <c r="N398" s="217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121</v>
      </c>
      <c r="AU398" s="17" t="s">
        <v>79</v>
      </c>
    </row>
    <row r="399" s="13" customFormat="1">
      <c r="A399" s="13"/>
      <c r="B399" s="218"/>
      <c r="C399" s="219"/>
      <c r="D399" s="220" t="s">
        <v>123</v>
      </c>
      <c r="E399" s="221" t="s">
        <v>19</v>
      </c>
      <c r="F399" s="222" t="s">
        <v>616</v>
      </c>
      <c r="G399" s="219"/>
      <c r="H399" s="223">
        <v>1</v>
      </c>
      <c r="I399" s="224"/>
      <c r="J399" s="219"/>
      <c r="K399" s="219"/>
      <c r="L399" s="225"/>
      <c r="M399" s="226"/>
      <c r="N399" s="227"/>
      <c r="O399" s="227"/>
      <c r="P399" s="227"/>
      <c r="Q399" s="227"/>
      <c r="R399" s="227"/>
      <c r="S399" s="227"/>
      <c r="T399" s="22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9" t="s">
        <v>123</v>
      </c>
      <c r="AU399" s="229" t="s">
        <v>79</v>
      </c>
      <c r="AV399" s="13" t="s">
        <v>79</v>
      </c>
      <c r="AW399" s="13" t="s">
        <v>31</v>
      </c>
      <c r="AX399" s="13" t="s">
        <v>77</v>
      </c>
      <c r="AY399" s="229" t="s">
        <v>112</v>
      </c>
    </row>
    <row r="400" s="2" customFormat="1" ht="16.5" customHeight="1">
      <c r="A400" s="38"/>
      <c r="B400" s="39"/>
      <c r="C400" s="200" t="s">
        <v>617</v>
      </c>
      <c r="D400" s="200" t="s">
        <v>114</v>
      </c>
      <c r="E400" s="201" t="s">
        <v>618</v>
      </c>
      <c r="F400" s="202" t="s">
        <v>619</v>
      </c>
      <c r="G400" s="203" t="s">
        <v>612</v>
      </c>
      <c r="H400" s="204">
        <v>1</v>
      </c>
      <c r="I400" s="205"/>
      <c r="J400" s="206">
        <f>ROUND(I400*H400,2)</f>
        <v>0</v>
      </c>
      <c r="K400" s="202" t="s">
        <v>118</v>
      </c>
      <c r="L400" s="44"/>
      <c r="M400" s="207" t="s">
        <v>19</v>
      </c>
      <c r="N400" s="208" t="s">
        <v>40</v>
      </c>
      <c r="O400" s="84"/>
      <c r="P400" s="209">
        <f>O400*H400</f>
        <v>0</v>
      </c>
      <c r="Q400" s="209">
        <v>0</v>
      </c>
      <c r="R400" s="209">
        <f>Q400*H400</f>
        <v>0</v>
      </c>
      <c r="S400" s="209">
        <v>0</v>
      </c>
      <c r="T400" s="21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1" t="s">
        <v>613</v>
      </c>
      <c r="AT400" s="211" t="s">
        <v>114</v>
      </c>
      <c r="AU400" s="211" t="s">
        <v>79</v>
      </c>
      <c r="AY400" s="17" t="s">
        <v>112</v>
      </c>
      <c r="BE400" s="212">
        <f>IF(N400="základní",J400,0)</f>
        <v>0</v>
      </c>
      <c r="BF400" s="212">
        <f>IF(N400="snížená",J400,0)</f>
        <v>0</v>
      </c>
      <c r="BG400" s="212">
        <f>IF(N400="zákl. přenesená",J400,0)</f>
        <v>0</v>
      </c>
      <c r="BH400" s="212">
        <f>IF(N400="sníž. přenesená",J400,0)</f>
        <v>0</v>
      </c>
      <c r="BI400" s="212">
        <f>IF(N400="nulová",J400,0)</f>
        <v>0</v>
      </c>
      <c r="BJ400" s="17" t="s">
        <v>77</v>
      </c>
      <c r="BK400" s="212">
        <f>ROUND(I400*H400,2)</f>
        <v>0</v>
      </c>
      <c r="BL400" s="17" t="s">
        <v>613</v>
      </c>
      <c r="BM400" s="211" t="s">
        <v>620</v>
      </c>
    </row>
    <row r="401" s="2" customFormat="1">
      <c r="A401" s="38"/>
      <c r="B401" s="39"/>
      <c r="C401" s="40"/>
      <c r="D401" s="213" t="s">
        <v>121</v>
      </c>
      <c r="E401" s="40"/>
      <c r="F401" s="214" t="s">
        <v>621</v>
      </c>
      <c r="G401" s="40"/>
      <c r="H401" s="40"/>
      <c r="I401" s="215"/>
      <c r="J401" s="40"/>
      <c r="K401" s="40"/>
      <c r="L401" s="44"/>
      <c r="M401" s="216"/>
      <c r="N401" s="217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121</v>
      </c>
      <c r="AU401" s="17" t="s">
        <v>79</v>
      </c>
    </row>
    <row r="402" s="13" customFormat="1">
      <c r="A402" s="13"/>
      <c r="B402" s="218"/>
      <c r="C402" s="219"/>
      <c r="D402" s="220" t="s">
        <v>123</v>
      </c>
      <c r="E402" s="221" t="s">
        <v>19</v>
      </c>
      <c r="F402" s="222" t="s">
        <v>622</v>
      </c>
      <c r="G402" s="219"/>
      <c r="H402" s="223">
        <v>1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9" t="s">
        <v>123</v>
      </c>
      <c r="AU402" s="229" t="s">
        <v>79</v>
      </c>
      <c r="AV402" s="13" t="s">
        <v>79</v>
      </c>
      <c r="AW402" s="13" t="s">
        <v>31</v>
      </c>
      <c r="AX402" s="13" t="s">
        <v>77</v>
      </c>
      <c r="AY402" s="229" t="s">
        <v>112</v>
      </c>
    </row>
    <row r="403" s="2" customFormat="1" ht="16.5" customHeight="1">
      <c r="A403" s="38"/>
      <c r="B403" s="39"/>
      <c r="C403" s="200" t="s">
        <v>623</v>
      </c>
      <c r="D403" s="200" t="s">
        <v>114</v>
      </c>
      <c r="E403" s="201" t="s">
        <v>624</v>
      </c>
      <c r="F403" s="202" t="s">
        <v>625</v>
      </c>
      <c r="G403" s="203" t="s">
        <v>612</v>
      </c>
      <c r="H403" s="204">
        <v>1</v>
      </c>
      <c r="I403" s="205"/>
      <c r="J403" s="206">
        <f>ROUND(I403*H403,2)</f>
        <v>0</v>
      </c>
      <c r="K403" s="202" t="s">
        <v>118</v>
      </c>
      <c r="L403" s="44"/>
      <c r="M403" s="207" t="s">
        <v>19</v>
      </c>
      <c r="N403" s="208" t="s">
        <v>40</v>
      </c>
      <c r="O403" s="84"/>
      <c r="P403" s="209">
        <f>O403*H403</f>
        <v>0</v>
      </c>
      <c r="Q403" s="209">
        <v>0</v>
      </c>
      <c r="R403" s="209">
        <f>Q403*H403</f>
        <v>0</v>
      </c>
      <c r="S403" s="209">
        <v>0</v>
      </c>
      <c r="T403" s="21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1" t="s">
        <v>613</v>
      </c>
      <c r="AT403" s="211" t="s">
        <v>114</v>
      </c>
      <c r="AU403" s="211" t="s">
        <v>79</v>
      </c>
      <c r="AY403" s="17" t="s">
        <v>112</v>
      </c>
      <c r="BE403" s="212">
        <f>IF(N403="základní",J403,0)</f>
        <v>0</v>
      </c>
      <c r="BF403" s="212">
        <f>IF(N403="snížená",J403,0)</f>
        <v>0</v>
      </c>
      <c r="BG403" s="212">
        <f>IF(N403="zákl. přenesená",J403,0)</f>
        <v>0</v>
      </c>
      <c r="BH403" s="212">
        <f>IF(N403="sníž. přenesená",J403,0)</f>
        <v>0</v>
      </c>
      <c r="BI403" s="212">
        <f>IF(N403="nulová",J403,0)</f>
        <v>0</v>
      </c>
      <c r="BJ403" s="17" t="s">
        <v>77</v>
      </c>
      <c r="BK403" s="212">
        <f>ROUND(I403*H403,2)</f>
        <v>0</v>
      </c>
      <c r="BL403" s="17" t="s">
        <v>613</v>
      </c>
      <c r="BM403" s="211" t="s">
        <v>626</v>
      </c>
    </row>
    <row r="404" s="2" customFormat="1">
      <c r="A404" s="38"/>
      <c r="B404" s="39"/>
      <c r="C404" s="40"/>
      <c r="D404" s="213" t="s">
        <v>121</v>
      </c>
      <c r="E404" s="40"/>
      <c r="F404" s="214" t="s">
        <v>627</v>
      </c>
      <c r="G404" s="40"/>
      <c r="H404" s="40"/>
      <c r="I404" s="215"/>
      <c r="J404" s="40"/>
      <c r="K404" s="40"/>
      <c r="L404" s="44"/>
      <c r="M404" s="216"/>
      <c r="N404" s="217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121</v>
      </c>
      <c r="AU404" s="17" t="s">
        <v>79</v>
      </c>
    </row>
    <row r="405" s="13" customFormat="1">
      <c r="A405" s="13"/>
      <c r="B405" s="218"/>
      <c r="C405" s="219"/>
      <c r="D405" s="220" t="s">
        <v>123</v>
      </c>
      <c r="E405" s="221" t="s">
        <v>19</v>
      </c>
      <c r="F405" s="222" t="s">
        <v>628</v>
      </c>
      <c r="G405" s="219"/>
      <c r="H405" s="223">
        <v>1</v>
      </c>
      <c r="I405" s="224"/>
      <c r="J405" s="219"/>
      <c r="K405" s="219"/>
      <c r="L405" s="225"/>
      <c r="M405" s="226"/>
      <c r="N405" s="227"/>
      <c r="O405" s="227"/>
      <c r="P405" s="227"/>
      <c r="Q405" s="227"/>
      <c r="R405" s="227"/>
      <c r="S405" s="227"/>
      <c r="T405" s="22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9" t="s">
        <v>123</v>
      </c>
      <c r="AU405" s="229" t="s">
        <v>79</v>
      </c>
      <c r="AV405" s="13" t="s">
        <v>79</v>
      </c>
      <c r="AW405" s="13" t="s">
        <v>31</v>
      </c>
      <c r="AX405" s="13" t="s">
        <v>77</v>
      </c>
      <c r="AY405" s="229" t="s">
        <v>112</v>
      </c>
    </row>
    <row r="406" s="12" customFormat="1" ht="22.8" customHeight="1">
      <c r="A406" s="12"/>
      <c r="B406" s="184"/>
      <c r="C406" s="185"/>
      <c r="D406" s="186" t="s">
        <v>68</v>
      </c>
      <c r="E406" s="198" t="s">
        <v>629</v>
      </c>
      <c r="F406" s="198" t="s">
        <v>630</v>
      </c>
      <c r="G406" s="185"/>
      <c r="H406" s="185"/>
      <c r="I406" s="188"/>
      <c r="J406" s="199">
        <f>BK406</f>
        <v>0</v>
      </c>
      <c r="K406" s="185"/>
      <c r="L406" s="190"/>
      <c r="M406" s="191"/>
      <c r="N406" s="192"/>
      <c r="O406" s="192"/>
      <c r="P406" s="193">
        <f>SUM(P407:P409)</f>
        <v>0</v>
      </c>
      <c r="Q406" s="192"/>
      <c r="R406" s="193">
        <f>SUM(R407:R409)</f>
        <v>0</v>
      </c>
      <c r="S406" s="192"/>
      <c r="T406" s="194">
        <f>SUM(T407:T409)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5" t="s">
        <v>148</v>
      </c>
      <c r="AT406" s="196" t="s">
        <v>68</v>
      </c>
      <c r="AU406" s="196" t="s">
        <v>77</v>
      </c>
      <c r="AY406" s="195" t="s">
        <v>112</v>
      </c>
      <c r="BK406" s="197">
        <f>SUM(BK407:BK409)</f>
        <v>0</v>
      </c>
    </row>
    <row r="407" s="2" customFormat="1" ht="16.5" customHeight="1">
      <c r="A407" s="38"/>
      <c r="B407" s="39"/>
      <c r="C407" s="200" t="s">
        <v>631</v>
      </c>
      <c r="D407" s="200" t="s">
        <v>114</v>
      </c>
      <c r="E407" s="201" t="s">
        <v>632</v>
      </c>
      <c r="F407" s="202" t="s">
        <v>630</v>
      </c>
      <c r="G407" s="203" t="s">
        <v>612</v>
      </c>
      <c r="H407" s="204">
        <v>1</v>
      </c>
      <c r="I407" s="205"/>
      <c r="J407" s="206">
        <f>ROUND(I407*H407,2)</f>
        <v>0</v>
      </c>
      <c r="K407" s="202" t="s">
        <v>118</v>
      </c>
      <c r="L407" s="44"/>
      <c r="M407" s="207" t="s">
        <v>19</v>
      </c>
      <c r="N407" s="208" t="s">
        <v>40</v>
      </c>
      <c r="O407" s="84"/>
      <c r="P407" s="209">
        <f>O407*H407</f>
        <v>0</v>
      </c>
      <c r="Q407" s="209">
        <v>0</v>
      </c>
      <c r="R407" s="209">
        <f>Q407*H407</f>
        <v>0</v>
      </c>
      <c r="S407" s="209">
        <v>0</v>
      </c>
      <c r="T407" s="21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1" t="s">
        <v>613</v>
      </c>
      <c r="AT407" s="211" t="s">
        <v>114</v>
      </c>
      <c r="AU407" s="211" t="s">
        <v>79</v>
      </c>
      <c r="AY407" s="17" t="s">
        <v>112</v>
      </c>
      <c r="BE407" s="212">
        <f>IF(N407="základní",J407,0)</f>
        <v>0</v>
      </c>
      <c r="BF407" s="212">
        <f>IF(N407="snížená",J407,0)</f>
        <v>0</v>
      </c>
      <c r="BG407" s="212">
        <f>IF(N407="zákl. přenesená",J407,0)</f>
        <v>0</v>
      </c>
      <c r="BH407" s="212">
        <f>IF(N407="sníž. přenesená",J407,0)</f>
        <v>0</v>
      </c>
      <c r="BI407" s="212">
        <f>IF(N407="nulová",J407,0)</f>
        <v>0</v>
      </c>
      <c r="BJ407" s="17" t="s">
        <v>77</v>
      </c>
      <c r="BK407" s="212">
        <f>ROUND(I407*H407,2)</f>
        <v>0</v>
      </c>
      <c r="BL407" s="17" t="s">
        <v>613</v>
      </c>
      <c r="BM407" s="211" t="s">
        <v>633</v>
      </c>
    </row>
    <row r="408" s="2" customFormat="1">
      <c r="A408" s="38"/>
      <c r="B408" s="39"/>
      <c r="C408" s="40"/>
      <c r="D408" s="213" t="s">
        <v>121</v>
      </c>
      <c r="E408" s="40"/>
      <c r="F408" s="214" t="s">
        <v>634</v>
      </c>
      <c r="G408" s="40"/>
      <c r="H408" s="40"/>
      <c r="I408" s="215"/>
      <c r="J408" s="40"/>
      <c r="K408" s="40"/>
      <c r="L408" s="44"/>
      <c r="M408" s="216"/>
      <c r="N408" s="217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121</v>
      </c>
      <c r="AU408" s="17" t="s">
        <v>79</v>
      </c>
    </row>
    <row r="409" s="13" customFormat="1">
      <c r="A409" s="13"/>
      <c r="B409" s="218"/>
      <c r="C409" s="219"/>
      <c r="D409" s="220" t="s">
        <v>123</v>
      </c>
      <c r="E409" s="221" t="s">
        <v>19</v>
      </c>
      <c r="F409" s="222" t="s">
        <v>325</v>
      </c>
      <c r="G409" s="219"/>
      <c r="H409" s="223">
        <v>1</v>
      </c>
      <c r="I409" s="224"/>
      <c r="J409" s="219"/>
      <c r="K409" s="219"/>
      <c r="L409" s="225"/>
      <c r="M409" s="226"/>
      <c r="N409" s="227"/>
      <c r="O409" s="227"/>
      <c r="P409" s="227"/>
      <c r="Q409" s="227"/>
      <c r="R409" s="227"/>
      <c r="S409" s="227"/>
      <c r="T409" s="22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9" t="s">
        <v>123</v>
      </c>
      <c r="AU409" s="229" t="s">
        <v>79</v>
      </c>
      <c r="AV409" s="13" t="s">
        <v>79</v>
      </c>
      <c r="AW409" s="13" t="s">
        <v>31</v>
      </c>
      <c r="AX409" s="13" t="s">
        <v>77</v>
      </c>
      <c r="AY409" s="229" t="s">
        <v>112</v>
      </c>
    </row>
    <row r="410" s="12" customFormat="1" ht="22.8" customHeight="1">
      <c r="A410" s="12"/>
      <c r="B410" s="184"/>
      <c r="C410" s="185"/>
      <c r="D410" s="186" t="s">
        <v>68</v>
      </c>
      <c r="E410" s="198" t="s">
        <v>635</v>
      </c>
      <c r="F410" s="198" t="s">
        <v>636</v>
      </c>
      <c r="G410" s="185"/>
      <c r="H410" s="185"/>
      <c r="I410" s="188"/>
      <c r="J410" s="199">
        <f>BK410</f>
        <v>0</v>
      </c>
      <c r="K410" s="185"/>
      <c r="L410" s="190"/>
      <c r="M410" s="191"/>
      <c r="N410" s="192"/>
      <c r="O410" s="192"/>
      <c r="P410" s="193">
        <f>SUM(P411:P415)</f>
        <v>0</v>
      </c>
      <c r="Q410" s="192"/>
      <c r="R410" s="193">
        <f>SUM(R411:R415)</f>
        <v>0</v>
      </c>
      <c r="S410" s="192"/>
      <c r="T410" s="194">
        <f>SUM(T411:T415)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95" t="s">
        <v>148</v>
      </c>
      <c r="AT410" s="196" t="s">
        <v>68</v>
      </c>
      <c r="AU410" s="196" t="s">
        <v>77</v>
      </c>
      <c r="AY410" s="195" t="s">
        <v>112</v>
      </c>
      <c r="BK410" s="197">
        <f>SUM(BK411:BK415)</f>
        <v>0</v>
      </c>
    </row>
    <row r="411" s="2" customFormat="1" ht="16.5" customHeight="1">
      <c r="A411" s="38"/>
      <c r="B411" s="39"/>
      <c r="C411" s="200" t="s">
        <v>637</v>
      </c>
      <c r="D411" s="200" t="s">
        <v>114</v>
      </c>
      <c r="E411" s="201" t="s">
        <v>638</v>
      </c>
      <c r="F411" s="202" t="s">
        <v>639</v>
      </c>
      <c r="G411" s="203" t="s">
        <v>612</v>
      </c>
      <c r="H411" s="204">
        <v>1</v>
      </c>
      <c r="I411" s="205"/>
      <c r="J411" s="206">
        <f>ROUND(I411*H411,2)</f>
        <v>0</v>
      </c>
      <c r="K411" s="202" t="s">
        <v>19</v>
      </c>
      <c r="L411" s="44"/>
      <c r="M411" s="207" t="s">
        <v>19</v>
      </c>
      <c r="N411" s="208" t="s">
        <v>40</v>
      </c>
      <c r="O411" s="84"/>
      <c r="P411" s="209">
        <f>O411*H411</f>
        <v>0</v>
      </c>
      <c r="Q411" s="209">
        <v>0</v>
      </c>
      <c r="R411" s="209">
        <f>Q411*H411</f>
        <v>0</v>
      </c>
      <c r="S411" s="209">
        <v>0</v>
      </c>
      <c r="T411" s="21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1" t="s">
        <v>613</v>
      </c>
      <c r="AT411" s="211" t="s">
        <v>114</v>
      </c>
      <c r="AU411" s="211" t="s">
        <v>79</v>
      </c>
      <c r="AY411" s="17" t="s">
        <v>112</v>
      </c>
      <c r="BE411" s="212">
        <f>IF(N411="základní",J411,0)</f>
        <v>0</v>
      </c>
      <c r="BF411" s="212">
        <f>IF(N411="snížená",J411,0)</f>
        <v>0</v>
      </c>
      <c r="BG411" s="212">
        <f>IF(N411="zákl. přenesená",J411,0)</f>
        <v>0</v>
      </c>
      <c r="BH411" s="212">
        <f>IF(N411="sníž. přenesená",J411,0)</f>
        <v>0</v>
      </c>
      <c r="BI411" s="212">
        <f>IF(N411="nulová",J411,0)</f>
        <v>0</v>
      </c>
      <c r="BJ411" s="17" t="s">
        <v>77</v>
      </c>
      <c r="BK411" s="212">
        <f>ROUND(I411*H411,2)</f>
        <v>0</v>
      </c>
      <c r="BL411" s="17" t="s">
        <v>613</v>
      </c>
      <c r="BM411" s="211" t="s">
        <v>640</v>
      </c>
    </row>
    <row r="412" s="13" customFormat="1">
      <c r="A412" s="13"/>
      <c r="B412" s="218"/>
      <c r="C412" s="219"/>
      <c r="D412" s="220" t="s">
        <v>123</v>
      </c>
      <c r="E412" s="221" t="s">
        <v>19</v>
      </c>
      <c r="F412" s="222" t="s">
        <v>641</v>
      </c>
      <c r="G412" s="219"/>
      <c r="H412" s="223">
        <v>1</v>
      </c>
      <c r="I412" s="224"/>
      <c r="J412" s="219"/>
      <c r="K412" s="219"/>
      <c r="L412" s="225"/>
      <c r="M412" s="226"/>
      <c r="N412" s="227"/>
      <c r="O412" s="227"/>
      <c r="P412" s="227"/>
      <c r="Q412" s="227"/>
      <c r="R412" s="227"/>
      <c r="S412" s="227"/>
      <c r="T412" s="22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9" t="s">
        <v>123</v>
      </c>
      <c r="AU412" s="229" t="s">
        <v>79</v>
      </c>
      <c r="AV412" s="13" t="s">
        <v>79</v>
      </c>
      <c r="AW412" s="13" t="s">
        <v>31</v>
      </c>
      <c r="AX412" s="13" t="s">
        <v>77</v>
      </c>
      <c r="AY412" s="229" t="s">
        <v>112</v>
      </c>
    </row>
    <row r="413" s="2" customFormat="1" ht="16.5" customHeight="1">
      <c r="A413" s="38"/>
      <c r="B413" s="39"/>
      <c r="C413" s="200" t="s">
        <v>642</v>
      </c>
      <c r="D413" s="200" t="s">
        <v>114</v>
      </c>
      <c r="E413" s="201" t="s">
        <v>643</v>
      </c>
      <c r="F413" s="202" t="s">
        <v>644</v>
      </c>
      <c r="G413" s="203" t="s">
        <v>612</v>
      </c>
      <c r="H413" s="204">
        <v>1</v>
      </c>
      <c r="I413" s="205"/>
      <c r="J413" s="206">
        <f>ROUND(I413*H413,2)</f>
        <v>0</v>
      </c>
      <c r="K413" s="202" t="s">
        <v>118</v>
      </c>
      <c r="L413" s="44"/>
      <c r="M413" s="207" t="s">
        <v>19</v>
      </c>
      <c r="N413" s="208" t="s">
        <v>40</v>
      </c>
      <c r="O413" s="84"/>
      <c r="P413" s="209">
        <f>O413*H413</f>
        <v>0</v>
      </c>
      <c r="Q413" s="209">
        <v>0</v>
      </c>
      <c r="R413" s="209">
        <f>Q413*H413</f>
        <v>0</v>
      </c>
      <c r="S413" s="209">
        <v>0</v>
      </c>
      <c r="T413" s="21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1" t="s">
        <v>613</v>
      </c>
      <c r="AT413" s="211" t="s">
        <v>114</v>
      </c>
      <c r="AU413" s="211" t="s">
        <v>79</v>
      </c>
      <c r="AY413" s="17" t="s">
        <v>112</v>
      </c>
      <c r="BE413" s="212">
        <f>IF(N413="základní",J413,0)</f>
        <v>0</v>
      </c>
      <c r="BF413" s="212">
        <f>IF(N413="snížená",J413,0)</f>
        <v>0</v>
      </c>
      <c r="BG413" s="212">
        <f>IF(N413="zákl. přenesená",J413,0)</f>
        <v>0</v>
      </c>
      <c r="BH413" s="212">
        <f>IF(N413="sníž. přenesená",J413,0)</f>
        <v>0</v>
      </c>
      <c r="BI413" s="212">
        <f>IF(N413="nulová",J413,0)</f>
        <v>0</v>
      </c>
      <c r="BJ413" s="17" t="s">
        <v>77</v>
      </c>
      <c r="BK413" s="212">
        <f>ROUND(I413*H413,2)</f>
        <v>0</v>
      </c>
      <c r="BL413" s="17" t="s">
        <v>613</v>
      </c>
      <c r="BM413" s="211" t="s">
        <v>645</v>
      </c>
    </row>
    <row r="414" s="2" customFormat="1">
      <c r="A414" s="38"/>
      <c r="B414" s="39"/>
      <c r="C414" s="40"/>
      <c r="D414" s="213" t="s">
        <v>121</v>
      </c>
      <c r="E414" s="40"/>
      <c r="F414" s="214" t="s">
        <v>646</v>
      </c>
      <c r="G414" s="40"/>
      <c r="H414" s="40"/>
      <c r="I414" s="215"/>
      <c r="J414" s="40"/>
      <c r="K414" s="40"/>
      <c r="L414" s="44"/>
      <c r="M414" s="216"/>
      <c r="N414" s="217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121</v>
      </c>
      <c r="AU414" s="17" t="s">
        <v>79</v>
      </c>
    </row>
    <row r="415" s="13" customFormat="1">
      <c r="A415" s="13"/>
      <c r="B415" s="218"/>
      <c r="C415" s="219"/>
      <c r="D415" s="220" t="s">
        <v>123</v>
      </c>
      <c r="E415" s="221" t="s">
        <v>19</v>
      </c>
      <c r="F415" s="222" t="s">
        <v>325</v>
      </c>
      <c r="G415" s="219"/>
      <c r="H415" s="223">
        <v>1</v>
      </c>
      <c r="I415" s="224"/>
      <c r="J415" s="219"/>
      <c r="K415" s="219"/>
      <c r="L415" s="225"/>
      <c r="M415" s="261"/>
      <c r="N415" s="262"/>
      <c r="O415" s="262"/>
      <c r="P415" s="262"/>
      <c r="Q415" s="262"/>
      <c r="R415" s="262"/>
      <c r="S415" s="262"/>
      <c r="T415" s="26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29" t="s">
        <v>123</v>
      </c>
      <c r="AU415" s="229" t="s">
        <v>79</v>
      </c>
      <c r="AV415" s="13" t="s">
        <v>79</v>
      </c>
      <c r="AW415" s="13" t="s">
        <v>31</v>
      </c>
      <c r="AX415" s="13" t="s">
        <v>77</v>
      </c>
      <c r="AY415" s="229" t="s">
        <v>112</v>
      </c>
    </row>
    <row r="416" s="2" customFormat="1" ht="6.96" customHeight="1">
      <c r="A416" s="38"/>
      <c r="B416" s="59"/>
      <c r="C416" s="60"/>
      <c r="D416" s="60"/>
      <c r="E416" s="60"/>
      <c r="F416" s="60"/>
      <c r="G416" s="60"/>
      <c r="H416" s="60"/>
      <c r="I416" s="60"/>
      <c r="J416" s="60"/>
      <c r="K416" s="60"/>
      <c r="L416" s="44"/>
      <c r="M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</row>
  </sheetData>
  <sheetProtection sheet="1" autoFilter="0" formatColumns="0" formatRows="0" objects="1" scenarios="1" spinCount="100000" saltValue="CR3J1PbIr41L3jVLNSEfpAyOhXaoukSz3Oiy97iIyHhxzvw2qJGtyAzi5cxFE4ZMdTUbrrxkYPcDdmEttMCckw==" hashValue="6SEEhliKRsg/YnXrjNHj6CUJjC7K1RxuGUeyO1uBliJwddkkesDw60JYcfVL3BHwfDo9Lc+yxbkTgXs2UeswSA==" algorithmName="SHA-512" password="CC35"/>
  <autoFilter ref="C88:K41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3106211"/>
    <hyperlink ref="F97" r:id="rId2" display="https://podminky.urs.cz/item/CS_URS_2024_02/113107322"/>
    <hyperlink ref="F106" r:id="rId3" display="https://podminky.urs.cz/item/CS_URS_2024_02/113107331"/>
    <hyperlink ref="F110" r:id="rId4" display="https://podminky.urs.cz/item/CS_URS_2024_02/113107332"/>
    <hyperlink ref="F117" r:id="rId5" display="https://podminky.urs.cz/item/CS_URS_2024_02/113154522"/>
    <hyperlink ref="F121" r:id="rId6" display="https://podminky.urs.cz/item/CS_URS_2024_02/113154525"/>
    <hyperlink ref="F125" r:id="rId7" display="https://podminky.urs.cz/item/CS_URS_2024_02/113201112"/>
    <hyperlink ref="F129" r:id="rId8" display="https://podminky.urs.cz/item/CS_URS_2024_02/122211101"/>
    <hyperlink ref="F132" r:id="rId9" display="https://podminky.urs.cz/item/CS_URS_2024_02/162351103"/>
    <hyperlink ref="F135" r:id="rId10" display="https://podminky.urs.cz/item/CS_URS_2024_02/162751117"/>
    <hyperlink ref="F138" r:id="rId11" display="https://podminky.urs.cz/item/CS_URS_2024_02/162751119"/>
    <hyperlink ref="F141" r:id="rId12" display="https://podminky.urs.cz/item/CS_URS_2024_02/167151101"/>
    <hyperlink ref="F144" r:id="rId13" display="https://podminky.urs.cz/item/CS_URS_2024_02/171152112"/>
    <hyperlink ref="F148" r:id="rId14" display="https://podminky.urs.cz/item/CS_URS_2024_02/171201231"/>
    <hyperlink ref="F152" r:id="rId15" display="https://podminky.urs.cz/item/CS_URS_2024_02/171251201"/>
    <hyperlink ref="F155" r:id="rId16" display="https://podminky.urs.cz/item/CS_URS_2024_02/181252305"/>
    <hyperlink ref="F159" r:id="rId17" display="https://podminky.urs.cz/item/CS_URS_2024_02/564861011"/>
    <hyperlink ref="F165" r:id="rId18" display="https://podminky.urs.cz/item/CS_URS_2024_02/565155101"/>
    <hyperlink ref="F168" r:id="rId19" display="https://podminky.urs.cz/item/CS_URS_2024_02/567122112"/>
    <hyperlink ref="F171" r:id="rId20" display="https://podminky.urs.cz/item/CS_URS_2024_02/567122114"/>
    <hyperlink ref="F174" r:id="rId21" display="https://podminky.urs.cz/item/CS_URS_2024_02/567142111"/>
    <hyperlink ref="F177" r:id="rId22" display="https://podminky.urs.cz/item/CS_URS_2024_02/571901111"/>
    <hyperlink ref="F181" r:id="rId23" display="https://podminky.urs.cz/item/CS_URS_2024_02/573191111"/>
    <hyperlink ref="F184" r:id="rId24" display="https://podminky.urs.cz/item/CS_URS_2024_02/573231106"/>
    <hyperlink ref="F187" r:id="rId25" display="https://podminky.urs.cz/item/CS_URS_2024_02/577134111"/>
    <hyperlink ref="F190" r:id="rId26" display="https://podminky.urs.cz/item/CS_URS_2024_02/581131211"/>
    <hyperlink ref="F202" r:id="rId27" display="https://podminky.urs.cz/item/CS_URS_2024_02/895941322"/>
    <hyperlink ref="F207" r:id="rId28" display="https://podminky.urs.cz/item/CS_URS_2024_02/895941341"/>
    <hyperlink ref="F212" r:id="rId29" display="https://podminky.urs.cz/item/CS_URS_2024_02/899133211"/>
    <hyperlink ref="F221" r:id="rId30" display="https://podminky.urs.cz/item/CS_URS_2024_02/915121111"/>
    <hyperlink ref="F224" r:id="rId31" display="https://podminky.urs.cz/item/CS_URS_2024_02/915221111"/>
    <hyperlink ref="F227" r:id="rId32" display="https://podminky.urs.cz/item/CS_URS_2024_02/915321115"/>
    <hyperlink ref="F230" r:id="rId33" display="https://podminky.urs.cz/item/CS_URS_2024_02/915611111"/>
    <hyperlink ref="F233" r:id="rId34" display="https://podminky.urs.cz/item/CS_URS_2024_02/916241113"/>
    <hyperlink ref="F255" r:id="rId35" display="https://podminky.urs.cz/item/CS_URS_2024_02/919112232"/>
    <hyperlink ref="F262" r:id="rId36" display="https://podminky.urs.cz/item/CS_URS_2024_02/919121131"/>
    <hyperlink ref="F268" r:id="rId37" display="https://podminky.urs.cz/item/CS_URS_2024_02/919716111"/>
    <hyperlink ref="F271" r:id="rId38" display="https://podminky.urs.cz/item/CS_URS_2024_02/919732211"/>
    <hyperlink ref="F274" r:id="rId39" display="https://podminky.urs.cz/item/CS_URS_2024_02/919735111"/>
    <hyperlink ref="F277" r:id="rId40" display="https://podminky.urs.cz/item/CS_URS_2024_02/919735112"/>
    <hyperlink ref="F280" r:id="rId41" display="https://podminky.urs.cz/item/CS_URS_2024_02/919735122"/>
    <hyperlink ref="F283" r:id="rId42" display="https://podminky.urs.cz/item/CS_URS_2024_02/919735124"/>
    <hyperlink ref="F286" r:id="rId43" display="https://podminky.urs.cz/item/CS_URS_2024_02/931992111"/>
    <hyperlink ref="F292" r:id="rId44" display="https://podminky.urs.cz/item/CS_URS_2024_02/935114232"/>
    <hyperlink ref="F298" r:id="rId45" display="https://podminky.urs.cz/item/CS_URS_2024_02/935114233"/>
    <hyperlink ref="F306" r:id="rId46" display="https://podminky.urs.cz/item/CS_URS_2024_02/935114234"/>
    <hyperlink ref="F311" r:id="rId47" display="https://podminky.urs.cz/item/CS_URS_2024_02/935114235"/>
    <hyperlink ref="F316" r:id="rId48" display="https://podminky.urs.cz/item/CS_URS_2024_02/939941113"/>
    <hyperlink ref="F321" r:id="rId49" display="https://podminky.urs.cz/item/CS_URS_2024_02/979024443"/>
    <hyperlink ref="F324" r:id="rId50" display="https://podminky.urs.cz/item/CS_URS_2024_02/979071111"/>
    <hyperlink ref="F328" r:id="rId51" display="https://podminky.urs.cz/item/CS_URS_2024_02/997221551"/>
    <hyperlink ref="F337" r:id="rId52" display="https://podminky.urs.cz/item/CS_URS_2024_02/997221559"/>
    <hyperlink ref="F344" r:id="rId53" display="https://podminky.urs.cz/item/CS_URS_2024_02/997221561"/>
    <hyperlink ref="F353" r:id="rId54" display="https://podminky.urs.cz/item/CS_URS_2024_02/997221569"/>
    <hyperlink ref="F359" r:id="rId55" display="https://podminky.urs.cz/item/CS_URS_2024_02/997221571"/>
    <hyperlink ref="F366" r:id="rId56" display="https://podminky.urs.cz/item/CS_URS_2024_02/997221579"/>
    <hyperlink ref="F373" r:id="rId57" display="https://podminky.urs.cz/item/CS_URS_2024_02/997221612"/>
    <hyperlink ref="F379" r:id="rId58" display="https://podminky.urs.cz/item/CS_URS_2024_02/997221861"/>
    <hyperlink ref="F385" r:id="rId59" display="https://podminky.urs.cz/item/CS_URS_2024_02/997221873"/>
    <hyperlink ref="F391" r:id="rId60" display="https://podminky.urs.cz/item/CS_URS_2024_02/997221875"/>
    <hyperlink ref="F398" r:id="rId61" display="https://podminky.urs.cz/item/CS_URS_2024_02/012103000"/>
    <hyperlink ref="F401" r:id="rId62" display="https://podminky.urs.cz/item/CS_URS_2024_02/012203000"/>
    <hyperlink ref="F404" r:id="rId63" display="https://podminky.urs.cz/item/CS_URS_2024_02/012303000"/>
    <hyperlink ref="F408" r:id="rId64" display="https://podminky.urs.cz/item/CS_URS_2024_02/030001000"/>
    <hyperlink ref="F414" r:id="rId65" display="https://podminky.urs.cz/item/CS_URS_2024_02/072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Kadlecová</dc:creator>
  <cp:lastModifiedBy>Hana Kadlecová</cp:lastModifiedBy>
  <dcterms:created xsi:type="dcterms:W3CDTF">2024-12-17T11:42:01Z</dcterms:created>
  <dcterms:modified xsi:type="dcterms:W3CDTF">2024-12-17T11:42:04Z</dcterms:modified>
</cp:coreProperties>
</file>